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35" yWindow="15" windowWidth="22995" windowHeight="9660"/>
  </bookViews>
  <sheets>
    <sheet name="12 minut 4-2012" sheetId="2" r:id="rId1"/>
  </sheets>
  <definedNames>
    <definedName name="_xlnm._FilterDatabase" localSheetId="0" hidden="1">'12 minut 4-2012'!$A$4:$AK$43</definedName>
  </definedNames>
  <calcPr calcId="145621"/>
</workbook>
</file>

<file path=xl/calcChain.xml><?xml version="1.0" encoding="utf-8"?>
<calcChain xmlns="http://schemas.openxmlformats.org/spreadsheetml/2006/main">
  <c r="AI9" i="2" l="1"/>
  <c r="AJ9" i="2"/>
  <c r="AI10" i="2"/>
  <c r="AJ10" i="2" s="1"/>
  <c r="AI14" i="2"/>
  <c r="AK37" i="2"/>
  <c r="AK38" i="2"/>
  <c r="AK39" i="2"/>
  <c r="AK40" i="2"/>
  <c r="AK41" i="2"/>
  <c r="AK42" i="2"/>
  <c r="AK43" i="2"/>
  <c r="AJ14" i="2"/>
  <c r="AJ18" i="2"/>
  <c r="AJ17" i="2"/>
  <c r="AI18" i="2"/>
  <c r="AI17" i="2"/>
  <c r="AJ16" i="2"/>
  <c r="AI16" i="2"/>
  <c r="AJ6" i="2"/>
  <c r="AI6" i="2"/>
  <c r="AI15" i="2"/>
  <c r="AI8" i="2"/>
  <c r="AI13" i="2"/>
  <c r="AI12" i="2"/>
  <c r="AI11" i="2"/>
  <c r="AJ11" i="2" s="1"/>
  <c r="AI7" i="2"/>
  <c r="AJ36" i="2"/>
  <c r="AJ35" i="2"/>
  <c r="AJ34" i="2"/>
  <c r="AJ33" i="2"/>
  <c r="AJ32" i="2"/>
  <c r="AJ8" i="2"/>
  <c r="AJ31" i="2"/>
  <c r="AJ30" i="2"/>
  <c r="AJ29" i="2"/>
  <c r="AJ28" i="2"/>
  <c r="AJ27" i="2"/>
  <c r="AJ7" i="2"/>
  <c r="AJ26" i="2"/>
  <c r="AJ25" i="2"/>
  <c r="AJ13" i="2"/>
  <c r="AJ24" i="2"/>
  <c r="AJ23" i="2"/>
  <c r="AJ22" i="2"/>
  <c r="AJ15" i="2"/>
  <c r="AJ12" i="2"/>
  <c r="AJ21" i="2"/>
  <c r="AJ20" i="2"/>
  <c r="AJ19" i="2"/>
  <c r="AJ5" i="2"/>
  <c r="AE13" i="2" l="1"/>
  <c r="AE15" i="2"/>
  <c r="AK15" i="2" s="1"/>
  <c r="AE22" i="2"/>
  <c r="AE12" i="2"/>
  <c r="AK12" i="2" s="1"/>
  <c r="AE19" i="2"/>
  <c r="AE14" i="2"/>
  <c r="AE20" i="2"/>
  <c r="AE36" i="2"/>
  <c r="AK36" i="2" s="1"/>
  <c r="AE35" i="2"/>
  <c r="AK35" i="2" s="1"/>
  <c r="AE34" i="2"/>
  <c r="AK34" i="2" s="1"/>
  <c r="AE33" i="2"/>
  <c r="AK33" i="2" s="1"/>
  <c r="AE32" i="2"/>
  <c r="AK32" i="2" s="1"/>
  <c r="AE8" i="2"/>
  <c r="AE23" i="2"/>
  <c r="AE10" i="2"/>
  <c r="AK10" i="2" s="1"/>
  <c r="AE31" i="2"/>
  <c r="AK31" i="2" s="1"/>
  <c r="AE30" i="2"/>
  <c r="AK30" i="2" s="1"/>
  <c r="AE29" i="2"/>
  <c r="AK29" i="2" s="1"/>
  <c r="AE28" i="2"/>
  <c r="AK28" i="2" s="1"/>
  <c r="AE9" i="2"/>
  <c r="AK9" i="2" s="1"/>
  <c r="AE27" i="2"/>
  <c r="AK27" i="2" s="1"/>
  <c r="AE21" i="2"/>
  <c r="AE24" i="2"/>
  <c r="AE7" i="2"/>
  <c r="AE11" i="2"/>
  <c r="AK11" i="2" s="1"/>
  <c r="AE5" i="2"/>
  <c r="AK5" i="2" s="1"/>
  <c r="AE26" i="2"/>
  <c r="AE25" i="2"/>
  <c r="AK14" i="2" l="1"/>
  <c r="AF14" i="2"/>
  <c r="AA27" i="2"/>
  <c r="AA13" i="2"/>
  <c r="AK13" i="2" s="1"/>
  <c r="Q13" i="2"/>
  <c r="AA28" i="2"/>
  <c r="V28" i="2"/>
  <c r="AA9" i="2"/>
  <c r="AF9" i="2" s="1"/>
  <c r="V9" i="2"/>
  <c r="AA24" i="2"/>
  <c r="AF24" i="2" s="1"/>
  <c r="V24" i="2"/>
  <c r="AA7" i="2"/>
  <c r="AK7" i="2" s="1"/>
  <c r="Q7" i="2"/>
  <c r="AA5" i="2"/>
  <c r="AF5" i="2" s="1"/>
  <c r="Q5" i="2"/>
  <c r="AA29" i="2"/>
  <c r="Q29" i="2"/>
  <c r="AA26" i="2"/>
  <c r="Q26" i="2"/>
  <c r="AA21" i="2"/>
  <c r="Q21" i="2"/>
  <c r="AA25" i="2"/>
  <c r="Q25" i="2"/>
  <c r="AA11" i="2"/>
  <c r="AF11" i="2" s="1"/>
  <c r="Q11" i="2"/>
  <c r="AA43" i="2"/>
  <c r="AA20" i="2"/>
  <c r="AA41" i="2"/>
  <c r="AA42" i="2"/>
  <c r="AA36" i="2"/>
  <c r="AA35" i="2"/>
  <c r="AA34" i="2"/>
  <c r="AA33" i="2"/>
  <c r="AA32" i="2"/>
  <c r="AA8" i="2"/>
  <c r="AA23" i="2"/>
  <c r="AA10" i="2"/>
  <c r="AA31" i="2"/>
  <c r="AA30" i="2"/>
  <c r="V10" i="2"/>
  <c r="L10" i="2"/>
  <c r="L9" i="2"/>
  <c r="V11" i="2"/>
  <c r="V5" i="2"/>
  <c r="V31" i="2"/>
  <c r="Q31" i="2"/>
  <c r="V29" i="2"/>
  <c r="V21" i="2"/>
  <c r="V13" i="2"/>
  <c r="W13" i="2" s="1"/>
  <c r="V23" i="2"/>
  <c r="AF23" i="2" s="1"/>
  <c r="Q23" i="2"/>
  <c r="V25" i="2"/>
  <c r="V30" i="2"/>
  <c r="Q30" i="2"/>
  <c r="V36" i="2"/>
  <c r="V35" i="2"/>
  <c r="V34" i="2"/>
  <c r="V33" i="2"/>
  <c r="V32" i="2"/>
  <c r="V8" i="2"/>
  <c r="V26" i="2"/>
  <c r="V7" i="2"/>
  <c r="Q41" i="2"/>
  <c r="Q8" i="2"/>
  <c r="AK8" i="2" s="1"/>
  <c r="Q32" i="2"/>
  <c r="Q33" i="2"/>
  <c r="Q34" i="2"/>
  <c r="Q35" i="2"/>
  <c r="H23" i="2"/>
  <c r="L23" i="2"/>
  <c r="Q42" i="2"/>
  <c r="Q36" i="2"/>
  <c r="Q9" i="2"/>
  <c r="L41" i="2"/>
  <c r="L32" i="2"/>
  <c r="L20" i="2"/>
  <c r="L36" i="2"/>
  <c r="L13" i="2"/>
  <c r="L29" i="2"/>
  <c r="L39" i="2"/>
  <c r="L38" i="2"/>
  <c r="L37" i="2"/>
  <c r="L31" i="2"/>
  <c r="L5" i="2"/>
  <c r="L7" i="2"/>
  <c r="L11" i="2"/>
  <c r="L30" i="2"/>
  <c r="H13" i="2"/>
  <c r="H11" i="2"/>
  <c r="H7" i="2"/>
  <c r="H5" i="2"/>
  <c r="H31" i="2"/>
  <c r="H37" i="2"/>
  <c r="H38" i="2"/>
  <c r="H39" i="2"/>
  <c r="H29" i="2"/>
  <c r="H10" i="2"/>
  <c r="H36" i="2"/>
  <c r="H20" i="2"/>
  <c r="AF20" i="2" s="1"/>
  <c r="H30" i="2"/>
  <c r="D11" i="2"/>
  <c r="D7" i="2"/>
  <c r="D31" i="2"/>
  <c r="D37" i="2"/>
  <c r="D39" i="2"/>
  <c r="D29" i="2"/>
  <c r="D36" i="2"/>
  <c r="D30" i="2"/>
  <c r="W25" i="2" l="1"/>
  <c r="W21" i="2"/>
  <c r="AB7" i="2"/>
  <c r="AB9" i="2"/>
  <c r="W29" i="2"/>
  <c r="W11" i="2"/>
  <c r="AB24" i="2"/>
  <c r="AB13" i="2"/>
  <c r="W9" i="2"/>
  <c r="W36" i="2"/>
  <c r="W23" i="2"/>
  <c r="AB11" i="2"/>
  <c r="AB25" i="2"/>
  <c r="AB26" i="2"/>
  <c r="W5" i="2"/>
  <c r="W10" i="2"/>
  <c r="W30" i="2"/>
  <c r="W31" i="2"/>
  <c r="AB21" i="2"/>
  <c r="AB29" i="2"/>
  <c r="AB5" i="2"/>
  <c r="AF21" i="2"/>
  <c r="AF10" i="2"/>
</calcChain>
</file>

<file path=xl/sharedStrings.xml><?xml version="1.0" encoding="utf-8"?>
<sst xmlns="http://schemas.openxmlformats.org/spreadsheetml/2006/main" count="90" uniqueCount="55">
  <si>
    <t>Bára Vyhnálková</t>
  </si>
  <si>
    <t>Maruška Vyhnálková</t>
  </si>
  <si>
    <t>Hanka Šrámková</t>
  </si>
  <si>
    <t>Jára Šrámek</t>
  </si>
  <si>
    <t>Eliška Sieglová</t>
  </si>
  <si>
    <t>Matyáš Siegl</t>
  </si>
  <si>
    <t>Bára Šachová</t>
  </si>
  <si>
    <t>Matyáš Jiroušek</t>
  </si>
  <si>
    <t>Amálka Repiská</t>
  </si>
  <si>
    <t>Vilém Rožek</t>
  </si>
  <si>
    <t>1 okruh</t>
  </si>
  <si>
    <t>extra</t>
  </si>
  <si>
    <t>počet kol</t>
  </si>
  <si>
    <t>výsledek</t>
  </si>
  <si>
    <t>-</t>
  </si>
  <si>
    <t>Roman</t>
  </si>
  <si>
    <t>Bára Sládečková</t>
  </si>
  <si>
    <t>Jaro 2012</t>
  </si>
  <si>
    <t>Podzim 2012</t>
  </si>
  <si>
    <t>Jaro 2013</t>
  </si>
  <si>
    <t>David</t>
  </si>
  <si>
    <t>Největší Borec!</t>
  </si>
  <si>
    <t>Prakin</t>
  </si>
  <si>
    <t>Podzim 2013</t>
  </si>
  <si>
    <t>Filip Thein</t>
  </si>
  <si>
    <t>Honza Votruba</t>
  </si>
  <si>
    <t>Jack Pockley</t>
  </si>
  <si>
    <t>Matyáš Kohout</t>
  </si>
  <si>
    <t>Mikuláš</t>
  </si>
  <si>
    <t>Sebastian Macura</t>
  </si>
  <si>
    <t>Štěpán Choutka</t>
  </si>
  <si>
    <t>Ještě větší Borec!</t>
  </si>
  <si>
    <t>Jaro 2014</t>
  </si>
  <si>
    <t>Podzim 2014</t>
  </si>
  <si>
    <t>Petra</t>
  </si>
  <si>
    <t>Anička S.</t>
  </si>
  <si>
    <t>Kačka</t>
  </si>
  <si>
    <t>Anička F.</t>
  </si>
  <si>
    <t>meziroční nárůst</t>
  </si>
  <si>
    <t>výsledek v m</t>
  </si>
  <si>
    <t>Podzim 2015</t>
  </si>
  <si>
    <t>Magda Jedličková</t>
  </si>
  <si>
    <t>Štěpán Holeček</t>
  </si>
  <si>
    <t>Ondra Mucha</t>
  </si>
  <si>
    <t>Ema Pračková</t>
  </si>
  <si>
    <t>Petr Polívka</t>
  </si>
  <si>
    <t>Alex Petho</t>
  </si>
  <si>
    <t>Vojta Rožek</t>
  </si>
  <si>
    <t>Bohdana Vařeková</t>
  </si>
  <si>
    <t>Mary Anne Hanzalová</t>
  </si>
  <si>
    <t>JARO 2016</t>
  </si>
  <si>
    <t>Lukáš Zadražil</t>
  </si>
  <si>
    <t>Majda Jedličková</t>
  </si>
  <si>
    <t>Bára Kotenová</t>
  </si>
  <si>
    <t>Maki Kotenová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</si>
</sst>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4" fillId="0" borderId="1" xfId="2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1" fillId="7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Font="1" applyBorder="1"/>
    <xf numFmtId="0" fontId="4" fillId="9" borderId="1" xfId="2" applyBorder="1"/>
    <xf numFmtId="164" fontId="4" fillId="0" borderId="1" xfId="2" applyNumberFormat="1" applyFill="1" applyBorder="1"/>
    <xf numFmtId="0" fontId="0" fillId="2" borderId="1" xfId="0" applyFill="1" applyBorder="1"/>
    <xf numFmtId="0" fontId="0" fillId="6" borderId="1" xfId="0" applyFont="1" applyFill="1" applyBorder="1"/>
    <xf numFmtId="0" fontId="0" fillId="4" borderId="1" xfId="0" applyFill="1" applyBorder="1"/>
    <xf numFmtId="0" fontId="5" fillId="10" borderId="1" xfId="3" applyBorder="1"/>
    <xf numFmtId="0" fontId="0" fillId="3" borderId="1" xfId="0" applyFill="1" applyBorder="1"/>
    <xf numFmtId="0" fontId="0" fillId="0" borderId="1" xfId="0" applyFont="1" applyFill="1" applyBorder="1"/>
    <xf numFmtId="164" fontId="0" fillId="0" borderId="1" xfId="1" applyNumberFormat="1" applyFont="1" applyFill="1" applyBorder="1" applyAlignment="1">
      <alignment horizontal="right"/>
    </xf>
    <xf numFmtId="0" fontId="0" fillId="5" borderId="1" xfId="0" applyFill="1" applyBorder="1"/>
    <xf numFmtId="165" fontId="0" fillId="0" borderId="1" xfId="0" applyNumberFormat="1" applyBorder="1" applyAlignment="1">
      <alignment horizontal="left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165" fontId="4" fillId="0" borderId="2" xfId="2" applyNumberFormat="1" applyFill="1" applyBorder="1" applyAlignment="1">
      <alignment horizontal="center"/>
    </xf>
  </cellXfs>
  <cellStyles count="4">
    <cellStyle name="Čárka" xfId="1" builtinId="3"/>
    <cellStyle name="Neutrální" xfId="3" builtinId="28"/>
    <cellStyle name="Normální" xfId="0" builtinId="0"/>
    <cellStyle name="Správně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abSelected="1" zoomScale="90" zoomScaleNormal="9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G7" sqref="AG7"/>
    </sheetView>
  </sheetViews>
  <sheetFormatPr defaultRowHeight="15" x14ac:dyDescent="0.25"/>
  <cols>
    <col min="1" max="1" width="21" customWidth="1"/>
    <col min="2" max="2" width="7.140625" customWidth="1"/>
    <col min="3" max="3" width="6" bestFit="1" customWidth="1"/>
    <col min="4" max="4" width="12.7109375" customWidth="1"/>
    <col min="5" max="5" width="3.5703125" customWidth="1"/>
    <col min="6" max="6" width="5.5703125" customWidth="1"/>
    <col min="7" max="7" width="5.5703125" bestFit="1" customWidth="1"/>
    <col min="8" max="8" width="9.28515625" bestFit="1" customWidth="1"/>
    <col min="9" max="10" width="5.5703125" customWidth="1"/>
    <col min="11" max="11" width="5.5703125" bestFit="1" customWidth="1"/>
    <col min="12" max="12" width="9.28515625" bestFit="1" customWidth="1"/>
    <col min="13" max="14" width="3.28515625" customWidth="1"/>
    <col min="15" max="15" width="6.140625" customWidth="1"/>
    <col min="16" max="16" width="6" bestFit="1" customWidth="1"/>
    <col min="17" max="17" width="9.28515625" bestFit="1" customWidth="1"/>
    <col min="18" max="19" width="4.140625" customWidth="1"/>
    <col min="20" max="20" width="5.85546875" customWidth="1"/>
    <col min="21" max="21" width="5.5703125" bestFit="1" customWidth="1"/>
    <col min="22" max="22" width="9.28515625" bestFit="1" customWidth="1"/>
    <col min="23" max="23" width="8.5703125" customWidth="1"/>
    <col min="24" max="24" width="2.28515625" customWidth="1"/>
    <col min="25" max="25" width="7.140625" style="1" customWidth="1"/>
    <col min="26" max="26" width="6" style="1" bestFit="1" customWidth="1"/>
    <col min="27" max="27" width="12.42578125" style="1" bestFit="1" customWidth="1"/>
    <col min="28" max="28" width="15.7109375" style="2" bestFit="1" customWidth="1"/>
    <col min="31" max="31" width="11.7109375" customWidth="1"/>
    <col min="32" max="32" width="13.85546875" customWidth="1"/>
    <col min="33" max="33" width="3.7109375" customWidth="1"/>
    <col min="36" max="36" width="11.7109375" customWidth="1"/>
    <col min="37" max="37" width="13.85546875" customWidth="1"/>
  </cols>
  <sheetData>
    <row r="1" spans="1:37" x14ac:dyDescent="0.25">
      <c r="A1" s="8"/>
      <c r="B1" s="32" t="s">
        <v>17</v>
      </c>
      <c r="C1" s="32"/>
      <c r="D1" s="32"/>
      <c r="E1" s="15"/>
      <c r="F1" s="32" t="s">
        <v>18</v>
      </c>
      <c r="G1" s="32"/>
      <c r="H1" s="32"/>
      <c r="I1" s="8"/>
      <c r="J1" s="32" t="s">
        <v>19</v>
      </c>
      <c r="K1" s="32"/>
      <c r="L1" s="32"/>
      <c r="M1" s="8"/>
      <c r="N1" s="8"/>
      <c r="O1" s="8"/>
      <c r="P1" s="32" t="s">
        <v>23</v>
      </c>
      <c r="Q1" s="32"/>
      <c r="R1" s="32"/>
      <c r="S1" s="8"/>
      <c r="T1" s="8"/>
      <c r="U1" s="32" t="s">
        <v>32</v>
      </c>
      <c r="V1" s="32"/>
      <c r="W1" s="32"/>
      <c r="X1" s="15"/>
      <c r="Y1" s="31" t="s">
        <v>33</v>
      </c>
      <c r="Z1" s="31"/>
      <c r="AA1" s="31"/>
      <c r="AB1" s="31"/>
      <c r="AC1" s="31" t="s">
        <v>40</v>
      </c>
      <c r="AD1" s="31"/>
      <c r="AE1" s="31"/>
      <c r="AF1" s="31"/>
      <c r="AG1" s="30"/>
      <c r="AH1" s="31" t="s">
        <v>50</v>
      </c>
      <c r="AI1" s="31"/>
      <c r="AJ1" s="31"/>
      <c r="AK1" s="31"/>
    </row>
    <row r="2" spans="1:37" x14ac:dyDescent="0.25">
      <c r="A2" s="8" t="s">
        <v>10</v>
      </c>
      <c r="B2" s="8">
        <v>236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33"/>
      <c r="Z2" s="33"/>
      <c r="AA2" s="33"/>
      <c r="AB2" s="34"/>
      <c r="AC2" s="33"/>
      <c r="AD2" s="33"/>
      <c r="AE2" s="33"/>
      <c r="AF2" s="34"/>
      <c r="AG2" s="34"/>
      <c r="AH2" s="33"/>
      <c r="AI2" s="33"/>
      <c r="AJ2" s="33"/>
      <c r="AK2" s="34"/>
    </row>
    <row r="3" spans="1:37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33"/>
      <c r="Z3" s="33"/>
      <c r="AA3" s="33"/>
      <c r="AB3" s="34"/>
      <c r="AC3" s="33"/>
      <c r="AD3" s="33"/>
      <c r="AE3" s="33"/>
      <c r="AF3" s="34"/>
      <c r="AG3" s="34"/>
      <c r="AH3" s="33"/>
      <c r="AI3" s="33"/>
      <c r="AJ3" s="33"/>
      <c r="AK3" s="34"/>
    </row>
    <row r="4" spans="1:37" x14ac:dyDescent="0.25">
      <c r="A4" s="8"/>
      <c r="B4" s="8" t="s">
        <v>12</v>
      </c>
      <c r="C4" s="8" t="s">
        <v>11</v>
      </c>
      <c r="D4" s="8" t="s">
        <v>13</v>
      </c>
      <c r="E4" s="8"/>
      <c r="F4" s="8" t="s">
        <v>12</v>
      </c>
      <c r="G4" s="8" t="s">
        <v>11</v>
      </c>
      <c r="H4" s="8" t="s">
        <v>13</v>
      </c>
      <c r="I4" s="8"/>
      <c r="J4" s="8" t="s">
        <v>12</v>
      </c>
      <c r="K4" s="8" t="s">
        <v>11</v>
      </c>
      <c r="L4" s="8" t="s">
        <v>13</v>
      </c>
      <c r="M4" s="8"/>
      <c r="N4" s="8"/>
      <c r="O4" s="8" t="s">
        <v>12</v>
      </c>
      <c r="P4" s="8" t="s">
        <v>11</v>
      </c>
      <c r="Q4" s="8" t="s">
        <v>13</v>
      </c>
      <c r="R4" s="8"/>
      <c r="S4" s="8"/>
      <c r="T4" s="8" t="s">
        <v>12</v>
      </c>
      <c r="U4" s="8" t="s">
        <v>11</v>
      </c>
      <c r="V4" s="8" t="s">
        <v>13</v>
      </c>
      <c r="W4" s="8"/>
      <c r="X4" s="8"/>
      <c r="Y4" s="12" t="s">
        <v>12</v>
      </c>
      <c r="Z4" s="3" t="s">
        <v>11</v>
      </c>
      <c r="AA4" s="3" t="s">
        <v>39</v>
      </c>
      <c r="AB4" s="29" t="s">
        <v>38</v>
      </c>
      <c r="AC4" s="12" t="s">
        <v>12</v>
      </c>
      <c r="AD4" s="3" t="s">
        <v>11</v>
      </c>
      <c r="AE4" s="3" t="s">
        <v>39</v>
      </c>
      <c r="AF4" s="29" t="s">
        <v>38</v>
      </c>
      <c r="AG4" s="35"/>
      <c r="AH4" s="12" t="s">
        <v>12</v>
      </c>
      <c r="AI4" s="3" t="s">
        <v>11</v>
      </c>
      <c r="AJ4" s="3" t="s">
        <v>39</v>
      </c>
      <c r="AK4" s="29" t="s">
        <v>38</v>
      </c>
    </row>
    <row r="5" spans="1:37" x14ac:dyDescent="0.25">
      <c r="A5" s="9" t="s">
        <v>3</v>
      </c>
      <c r="B5" s="8" t="s">
        <v>14</v>
      </c>
      <c r="C5" s="8"/>
      <c r="D5" s="16"/>
      <c r="E5" s="16"/>
      <c r="F5" s="8"/>
      <c r="G5" s="8"/>
      <c r="H5" s="17">
        <f>$B$2*F5+G5</f>
        <v>0</v>
      </c>
      <c r="I5" s="8"/>
      <c r="J5" s="8"/>
      <c r="K5" s="8"/>
      <c r="L5" s="17">
        <f>$B$2*J5+K5</f>
        <v>0</v>
      </c>
      <c r="M5" s="8"/>
      <c r="N5" s="8"/>
      <c r="O5" s="18">
        <v>10</v>
      </c>
      <c r="P5" s="18">
        <v>214</v>
      </c>
      <c r="Q5" s="17">
        <f>$B$2*O5+P5</f>
        <v>2574</v>
      </c>
      <c r="R5" s="8"/>
      <c r="S5" s="8"/>
      <c r="T5" s="18">
        <v>10</v>
      </c>
      <c r="U5" s="18">
        <v>215</v>
      </c>
      <c r="V5" s="17">
        <f>$B$2*T5+U5</f>
        <v>2575</v>
      </c>
      <c r="W5" s="20">
        <f>V5-Q5</f>
        <v>1</v>
      </c>
      <c r="X5" s="20"/>
      <c r="Y5" s="13">
        <v>11</v>
      </c>
      <c r="Z5" s="6">
        <v>184.7</v>
      </c>
      <c r="AA5" s="4">
        <f>$B$2*Y5+Z5</f>
        <v>2780.7</v>
      </c>
      <c r="AB5" s="5">
        <f>AA5-Q5</f>
        <v>206.69999999999982</v>
      </c>
      <c r="AC5" s="13">
        <v>11</v>
      </c>
      <c r="AD5" s="6">
        <v>218</v>
      </c>
      <c r="AE5" s="4">
        <f>$B$2*AC5+AD5</f>
        <v>2814</v>
      </c>
      <c r="AF5" s="5">
        <f>AE5-AA5</f>
        <v>33.300000000000182</v>
      </c>
      <c r="AG5" s="36"/>
      <c r="AH5" s="13">
        <v>12</v>
      </c>
      <c r="AI5" s="6">
        <v>0</v>
      </c>
      <c r="AJ5" s="4">
        <f>$B$2*AH5+AI5</f>
        <v>2832</v>
      </c>
      <c r="AK5" s="5">
        <f>AJ5-AE5</f>
        <v>18</v>
      </c>
    </row>
    <row r="6" spans="1:37" x14ac:dyDescent="0.25">
      <c r="A6" s="9" t="s">
        <v>51</v>
      </c>
      <c r="B6" s="8"/>
      <c r="C6" s="8"/>
      <c r="D6" s="16"/>
      <c r="E6" s="16"/>
      <c r="F6" s="8"/>
      <c r="G6" s="8"/>
      <c r="H6" s="17"/>
      <c r="I6" s="21"/>
      <c r="J6" s="8"/>
      <c r="K6" s="8"/>
      <c r="L6" s="17"/>
      <c r="M6" s="8"/>
      <c r="N6" s="8"/>
      <c r="O6" s="18"/>
      <c r="P6" s="18"/>
      <c r="Q6" s="17"/>
      <c r="R6" s="8"/>
      <c r="S6" s="8"/>
      <c r="T6" s="18"/>
      <c r="U6" s="18"/>
      <c r="V6" s="17"/>
      <c r="W6" s="20"/>
      <c r="X6" s="20"/>
      <c r="Y6" s="13"/>
      <c r="Z6" s="6"/>
      <c r="AA6" s="4"/>
      <c r="AB6" s="5"/>
      <c r="AC6" s="13"/>
      <c r="AD6" s="6"/>
      <c r="AE6" s="4"/>
      <c r="AF6" s="5"/>
      <c r="AG6" s="36"/>
      <c r="AH6" s="13">
        <v>11</v>
      </c>
      <c r="AI6" s="6">
        <f>87+19+7</f>
        <v>113</v>
      </c>
      <c r="AJ6" s="4">
        <f>$B$2*AH6+AI6</f>
        <v>2709</v>
      </c>
      <c r="AK6" s="5" t="s">
        <v>14</v>
      </c>
    </row>
    <row r="7" spans="1:37" x14ac:dyDescent="0.25">
      <c r="A7" s="9" t="s">
        <v>2</v>
      </c>
      <c r="B7" s="8">
        <v>11</v>
      </c>
      <c r="C7" s="8">
        <v>-8.5</v>
      </c>
      <c r="D7" s="16">
        <f>$B$2*B7+C7</f>
        <v>2587.5</v>
      </c>
      <c r="E7" s="16"/>
      <c r="F7" s="8">
        <v>9</v>
      </c>
      <c r="G7" s="8">
        <v>-50</v>
      </c>
      <c r="H7" s="17">
        <f>$B$2*F7+G7</f>
        <v>2074</v>
      </c>
      <c r="I7" s="23"/>
      <c r="J7" s="8">
        <v>11</v>
      </c>
      <c r="K7" s="8">
        <v>31</v>
      </c>
      <c r="L7" s="17">
        <f>$B$2*J7+K7</f>
        <v>2627</v>
      </c>
      <c r="M7" s="21"/>
      <c r="N7" s="8"/>
      <c r="O7" s="22">
        <v>11</v>
      </c>
      <c r="P7" s="22">
        <v>46</v>
      </c>
      <c r="Q7" s="17">
        <f>$B$2*O7+P7</f>
        <v>2642</v>
      </c>
      <c r="R7" s="24"/>
      <c r="S7" s="8"/>
      <c r="T7" s="22"/>
      <c r="U7" s="22"/>
      <c r="V7" s="17">
        <f>$B$2*T7+U7</f>
        <v>0</v>
      </c>
      <c r="W7" s="20"/>
      <c r="X7" s="20"/>
      <c r="Y7" s="13">
        <v>11</v>
      </c>
      <c r="Z7" s="6">
        <v>159.30000000000001</v>
      </c>
      <c r="AA7" s="4">
        <f>$B$2*Y7+Z7</f>
        <v>2755.3</v>
      </c>
      <c r="AB7" s="5">
        <f>AA7-Q7</f>
        <v>113.30000000000018</v>
      </c>
      <c r="AC7" s="13"/>
      <c r="AD7" s="6"/>
      <c r="AE7" s="4">
        <f>$B$2*AC7+AD7</f>
        <v>0</v>
      </c>
      <c r="AF7" s="5"/>
      <c r="AG7" s="36"/>
      <c r="AH7" s="13">
        <v>11</v>
      </c>
      <c r="AI7" s="6">
        <f>30+19+19+18.2</f>
        <v>86.2</v>
      </c>
      <c r="AJ7" s="4">
        <f>$B$2*AH7+AI7</f>
        <v>2682.2</v>
      </c>
      <c r="AK7" s="5">
        <f>AJ7-AA7</f>
        <v>-73.100000000000364</v>
      </c>
    </row>
    <row r="8" spans="1:37" x14ac:dyDescent="0.25">
      <c r="A8" s="9" t="s">
        <v>25</v>
      </c>
      <c r="B8" s="8"/>
      <c r="C8" s="8"/>
      <c r="D8" s="16"/>
      <c r="E8" s="16"/>
      <c r="F8" s="8"/>
      <c r="G8" s="8"/>
      <c r="H8" s="17"/>
      <c r="I8" s="8"/>
      <c r="J8" s="8"/>
      <c r="K8" s="8"/>
      <c r="L8" s="17"/>
      <c r="M8" s="21"/>
      <c r="N8" s="8"/>
      <c r="O8" s="22">
        <v>9</v>
      </c>
      <c r="P8" s="22">
        <v>51</v>
      </c>
      <c r="Q8" s="17">
        <f>$B$2*O8+P8</f>
        <v>2175</v>
      </c>
      <c r="R8" s="8"/>
      <c r="S8" s="8"/>
      <c r="T8" s="22"/>
      <c r="U8" s="22"/>
      <c r="V8" s="17">
        <f>$B$2*T8+U8</f>
        <v>0</v>
      </c>
      <c r="W8" s="20"/>
      <c r="X8" s="20"/>
      <c r="Y8" s="13"/>
      <c r="Z8" s="6"/>
      <c r="AA8" s="4">
        <f>$B$2*Y8+Z8</f>
        <v>0</v>
      </c>
      <c r="AB8" s="5"/>
      <c r="AC8" s="13"/>
      <c r="AD8" s="6"/>
      <c r="AE8" s="4">
        <f>$B$2*AC8+AD8</f>
        <v>0</v>
      </c>
      <c r="AF8" s="5"/>
      <c r="AG8" s="36"/>
      <c r="AH8" s="13">
        <v>11</v>
      </c>
      <c r="AI8" s="6">
        <f>30+19+12.4</f>
        <v>61.4</v>
      </c>
      <c r="AJ8" s="4">
        <f>$B$2*AH8+AI8</f>
        <v>2657.4</v>
      </c>
      <c r="AK8" s="5">
        <f>AJ8-Q8</f>
        <v>482.40000000000009</v>
      </c>
    </row>
    <row r="9" spans="1:37" x14ac:dyDescent="0.25">
      <c r="A9" s="9" t="s">
        <v>47</v>
      </c>
      <c r="B9" s="8"/>
      <c r="C9" s="8"/>
      <c r="D9" s="16"/>
      <c r="E9" s="16"/>
      <c r="F9" s="8"/>
      <c r="G9" s="8"/>
      <c r="H9" s="17"/>
      <c r="I9" s="8"/>
      <c r="J9" s="8">
        <v>8</v>
      </c>
      <c r="K9" s="8">
        <v>186</v>
      </c>
      <c r="L9" s="17">
        <f>$B$2*J9+K9</f>
        <v>2074</v>
      </c>
      <c r="M9" s="8"/>
      <c r="N9" s="8"/>
      <c r="O9" s="8"/>
      <c r="P9" s="8"/>
      <c r="Q9" s="17">
        <f>$B$2*O9+P9</f>
        <v>0</v>
      </c>
      <c r="R9" s="8"/>
      <c r="S9" s="8"/>
      <c r="T9" s="22">
        <v>10</v>
      </c>
      <c r="U9" s="22">
        <v>57</v>
      </c>
      <c r="V9" s="17">
        <f>$B$2*T9+U9</f>
        <v>2417</v>
      </c>
      <c r="W9" s="20">
        <f>V9-L9</f>
        <v>343</v>
      </c>
      <c r="X9" s="20"/>
      <c r="Y9" s="13">
        <v>10</v>
      </c>
      <c r="Z9" s="6">
        <v>82.1</v>
      </c>
      <c r="AA9" s="4">
        <f>$B$2*Y9+Z9</f>
        <v>2442.1</v>
      </c>
      <c r="AB9" s="5">
        <f>AA9-V9</f>
        <v>25.099999999999909</v>
      </c>
      <c r="AC9" s="13">
        <v>10</v>
      </c>
      <c r="AD9" s="6">
        <v>165</v>
      </c>
      <c r="AE9" s="4">
        <f>$B$2*AC9+AD9</f>
        <v>2525</v>
      </c>
      <c r="AF9" s="5">
        <f>AE9-AA9</f>
        <v>82.900000000000091</v>
      </c>
      <c r="AG9" s="36"/>
      <c r="AH9" s="13">
        <v>11</v>
      </c>
      <c r="AI9" s="6">
        <f>30+19+12.4</f>
        <v>61.4</v>
      </c>
      <c r="AJ9" s="4">
        <f>$B$2*AH9+AI9</f>
        <v>2657.4</v>
      </c>
      <c r="AK9" s="5">
        <f>AJ9-AE9</f>
        <v>132.40000000000009</v>
      </c>
    </row>
    <row r="10" spans="1:37" x14ac:dyDescent="0.25">
      <c r="A10" s="9" t="s">
        <v>9</v>
      </c>
      <c r="B10" s="8" t="s">
        <v>14</v>
      </c>
      <c r="C10" s="8"/>
      <c r="D10" s="16"/>
      <c r="E10" s="16"/>
      <c r="F10" s="8">
        <v>9</v>
      </c>
      <c r="G10" s="8">
        <v>93</v>
      </c>
      <c r="H10" s="17">
        <f>$B$2*F10+G10</f>
        <v>2217</v>
      </c>
      <c r="I10" s="8"/>
      <c r="J10" s="8">
        <v>10</v>
      </c>
      <c r="K10" s="8">
        <v>138</v>
      </c>
      <c r="L10" s="17">
        <f>$B$2*J10+K10</f>
        <v>2498</v>
      </c>
      <c r="M10" s="21"/>
      <c r="N10" s="8"/>
      <c r="O10" s="18" t="s">
        <v>14</v>
      </c>
      <c r="P10" s="18"/>
      <c r="Q10" s="17"/>
      <c r="R10" s="8"/>
      <c r="S10" s="8"/>
      <c r="T10" s="18">
        <v>10</v>
      </c>
      <c r="U10" s="18">
        <v>57</v>
      </c>
      <c r="V10" s="17">
        <f>$B$2*T10+U10</f>
        <v>2417</v>
      </c>
      <c r="W10" s="20">
        <f>V10-L10</f>
        <v>-81</v>
      </c>
      <c r="X10" s="20"/>
      <c r="Y10" s="13"/>
      <c r="Z10" s="6"/>
      <c r="AA10" s="4">
        <f>$B$2*Y10+Z10</f>
        <v>0</v>
      </c>
      <c r="AB10" s="5"/>
      <c r="AC10" s="13">
        <v>10</v>
      </c>
      <c r="AD10" s="6">
        <v>100</v>
      </c>
      <c r="AE10" s="4">
        <f>$B$2*AC10+AD10</f>
        <v>2460</v>
      </c>
      <c r="AF10" s="5">
        <f>AE10-V10</f>
        <v>43</v>
      </c>
      <c r="AG10" s="36"/>
      <c r="AH10" s="13">
        <v>11</v>
      </c>
      <c r="AI10" s="6">
        <f>30+19+8.8</f>
        <v>57.8</v>
      </c>
      <c r="AJ10" s="4">
        <f>$B$2*AH10+AI10</f>
        <v>2653.8</v>
      </c>
      <c r="AK10" s="5">
        <f>AJ10-AE10</f>
        <v>193.80000000000018</v>
      </c>
    </row>
    <row r="11" spans="1:37" x14ac:dyDescent="0.25">
      <c r="A11" s="9" t="s">
        <v>1</v>
      </c>
      <c r="B11" s="8">
        <v>11</v>
      </c>
      <c r="C11" s="8">
        <v>75</v>
      </c>
      <c r="D11" s="16">
        <f>$B$2*B11+C11</f>
        <v>2671</v>
      </c>
      <c r="E11" s="16"/>
      <c r="F11" s="8">
        <v>10</v>
      </c>
      <c r="G11" s="8">
        <v>-21</v>
      </c>
      <c r="H11" s="17">
        <f>$B$2*F11+G11</f>
        <v>2339</v>
      </c>
      <c r="I11" s="23"/>
      <c r="J11" s="8">
        <v>11</v>
      </c>
      <c r="K11" s="8">
        <v>133</v>
      </c>
      <c r="L11" s="17">
        <f>$B$2*J11+K11</f>
        <v>2729</v>
      </c>
      <c r="M11" s="21"/>
      <c r="N11" s="8"/>
      <c r="O11" s="18">
        <v>11</v>
      </c>
      <c r="P11" s="18">
        <v>67</v>
      </c>
      <c r="Q11" s="17">
        <f>$B$2*O11+P11</f>
        <v>2663</v>
      </c>
      <c r="R11" s="24"/>
      <c r="S11" s="8"/>
      <c r="T11" s="18">
        <v>11</v>
      </c>
      <c r="U11" s="18">
        <v>160</v>
      </c>
      <c r="V11" s="17">
        <f>$B$2*T11+U11</f>
        <v>2756</v>
      </c>
      <c r="W11" s="20">
        <f>V11-Q11</f>
        <v>93</v>
      </c>
      <c r="X11" s="20"/>
      <c r="Y11" s="13">
        <v>11</v>
      </c>
      <c r="Z11" s="6">
        <v>159.30000000000001</v>
      </c>
      <c r="AA11" s="4">
        <f>$B$2*Y11+Z11</f>
        <v>2755.3</v>
      </c>
      <c r="AB11" s="5">
        <f>AA11-Q11</f>
        <v>92.300000000000182</v>
      </c>
      <c r="AC11" s="13">
        <v>11</v>
      </c>
      <c r="AD11" s="6">
        <v>54</v>
      </c>
      <c r="AE11" s="4">
        <f>$B$2*AC11+AD11</f>
        <v>2650</v>
      </c>
      <c r="AF11" s="5">
        <f>AE11-AA11</f>
        <v>-105.30000000000018</v>
      </c>
      <c r="AG11" s="36"/>
      <c r="AH11" s="13">
        <v>11</v>
      </c>
      <c r="AI11" s="6">
        <f>30+19+8.8</f>
        <v>57.8</v>
      </c>
      <c r="AJ11" s="4">
        <f>$B$2*AH11+AI11</f>
        <v>2653.8</v>
      </c>
      <c r="AK11" s="5">
        <f>AJ11-AE11</f>
        <v>3.8000000000001819</v>
      </c>
    </row>
    <row r="12" spans="1:37" x14ac:dyDescent="0.25">
      <c r="A12" s="9" t="s">
        <v>42</v>
      </c>
      <c r="B12" s="8"/>
      <c r="C12" s="8"/>
      <c r="D12" s="16"/>
      <c r="E12" s="16"/>
      <c r="F12" s="8"/>
      <c r="G12" s="8"/>
      <c r="H12" s="17"/>
      <c r="I12" s="8"/>
      <c r="J12" s="8"/>
      <c r="K12" s="8"/>
      <c r="L12" s="17"/>
      <c r="M12" s="21"/>
      <c r="N12" s="8"/>
      <c r="O12" s="18"/>
      <c r="P12" s="18"/>
      <c r="Q12" s="17"/>
      <c r="R12" s="19"/>
      <c r="S12" s="8"/>
      <c r="T12" s="18"/>
      <c r="U12" s="18"/>
      <c r="V12" s="17"/>
      <c r="W12" s="20"/>
      <c r="X12" s="20"/>
      <c r="Y12" s="13"/>
      <c r="Z12" s="6"/>
      <c r="AA12" s="4"/>
      <c r="AB12" s="5"/>
      <c r="AC12" s="13">
        <v>10</v>
      </c>
      <c r="AD12" s="6">
        <v>89</v>
      </c>
      <c r="AE12" s="4">
        <f>$B$2*AC12+AD12</f>
        <v>2449</v>
      </c>
      <c r="AF12" s="5"/>
      <c r="AG12" s="36"/>
      <c r="AH12" s="13">
        <v>10</v>
      </c>
      <c r="AI12" s="6">
        <f>87+19+19+19+7.7</f>
        <v>151.69999999999999</v>
      </c>
      <c r="AJ12" s="4">
        <f>$B$2*AH12+AI12</f>
        <v>2511.6999999999998</v>
      </c>
      <c r="AK12" s="5">
        <f>AJ12-AE12</f>
        <v>62.699999999999818</v>
      </c>
    </row>
    <row r="13" spans="1:37" x14ac:dyDescent="0.25">
      <c r="A13" s="9" t="s">
        <v>37</v>
      </c>
      <c r="B13" s="8"/>
      <c r="C13" s="8"/>
      <c r="D13" s="16"/>
      <c r="E13" s="16"/>
      <c r="F13" s="8">
        <v>9</v>
      </c>
      <c r="G13" s="8">
        <v>-73</v>
      </c>
      <c r="H13" s="17">
        <f>$B$2*F13+G13</f>
        <v>2051</v>
      </c>
      <c r="I13" s="8"/>
      <c r="J13" s="8"/>
      <c r="K13" s="8"/>
      <c r="L13" s="17">
        <f>$B$2*J13+K13</f>
        <v>0</v>
      </c>
      <c r="M13" s="8"/>
      <c r="N13" s="8"/>
      <c r="O13" s="22">
        <v>9</v>
      </c>
      <c r="P13" s="22">
        <v>212</v>
      </c>
      <c r="Q13" s="17">
        <f>$B$2*O13+P13</f>
        <v>2336</v>
      </c>
      <c r="R13" s="8"/>
      <c r="S13" s="8"/>
      <c r="T13" s="22">
        <v>10</v>
      </c>
      <c r="U13" s="22">
        <v>84</v>
      </c>
      <c r="V13" s="17">
        <f>$B$2*T13+U13</f>
        <v>2444</v>
      </c>
      <c r="W13" s="20">
        <f>V13-Q13</f>
        <v>108</v>
      </c>
      <c r="X13" s="20"/>
      <c r="Y13" s="13">
        <v>10</v>
      </c>
      <c r="Z13" s="6">
        <v>114.6</v>
      </c>
      <c r="AA13" s="4">
        <f>$B$2*Y13+Z13</f>
        <v>2474.6</v>
      </c>
      <c r="AB13" s="5">
        <f>AA13-Q13</f>
        <v>138.59999999999991</v>
      </c>
      <c r="AC13" s="13"/>
      <c r="AD13" s="6"/>
      <c r="AE13" s="4">
        <f>$B$2*AC13+AD13</f>
        <v>0</v>
      </c>
      <c r="AF13" s="5"/>
      <c r="AG13" s="36"/>
      <c r="AH13" s="13">
        <v>10</v>
      </c>
      <c r="AI13" s="6">
        <f>87+19+19+8.5</f>
        <v>133.5</v>
      </c>
      <c r="AJ13" s="4">
        <f>$B$2*AH13+AI13</f>
        <v>2493.5</v>
      </c>
      <c r="AK13" s="5">
        <f>AJ13-AA13</f>
        <v>18.900000000000091</v>
      </c>
    </row>
    <row r="14" spans="1:37" x14ac:dyDescent="0.25">
      <c r="A14" s="9" t="s">
        <v>44</v>
      </c>
      <c r="B14" s="8"/>
      <c r="C14" s="8"/>
      <c r="D14" s="16"/>
      <c r="E14" s="16"/>
      <c r="F14" s="8"/>
      <c r="G14" s="8"/>
      <c r="H14" s="17"/>
      <c r="I14" s="8"/>
      <c r="J14" s="8"/>
      <c r="K14" s="8"/>
      <c r="L14" s="17"/>
      <c r="M14" s="21"/>
      <c r="N14" s="8"/>
      <c r="O14" s="18"/>
      <c r="P14" s="18"/>
      <c r="Q14" s="17"/>
      <c r="R14" s="19"/>
      <c r="S14" s="8"/>
      <c r="T14" s="18"/>
      <c r="U14" s="18"/>
      <c r="V14" s="17"/>
      <c r="W14" s="20"/>
      <c r="X14" s="20"/>
      <c r="Y14" s="13"/>
      <c r="Z14" s="6"/>
      <c r="AA14" s="4"/>
      <c r="AB14" s="5"/>
      <c r="AC14" s="13">
        <v>9</v>
      </c>
      <c r="AD14" s="6">
        <v>170</v>
      </c>
      <c r="AE14" s="4">
        <f>$B$2*AC14+AD14</f>
        <v>2294</v>
      </c>
      <c r="AF14" s="5">
        <f>AE14-AA14</f>
        <v>2294</v>
      </c>
      <c r="AG14" s="36"/>
      <c r="AH14" s="13">
        <v>10</v>
      </c>
      <c r="AI14" s="6">
        <f>97+19+3.7</f>
        <v>119.7</v>
      </c>
      <c r="AJ14" s="4">
        <f>$B$2*AH14+AI14</f>
        <v>2479.6999999999998</v>
      </c>
      <c r="AK14" s="5">
        <f>AJ14-AE14</f>
        <v>185.69999999999982</v>
      </c>
    </row>
    <row r="15" spans="1:37" x14ac:dyDescent="0.25">
      <c r="A15" s="9" t="s">
        <v>48</v>
      </c>
      <c r="B15" s="8"/>
      <c r="C15" s="8"/>
      <c r="D15" s="16"/>
      <c r="E15" s="16"/>
      <c r="F15" s="8"/>
      <c r="G15" s="8"/>
      <c r="H15" s="17"/>
      <c r="I15" s="8"/>
      <c r="J15" s="8"/>
      <c r="K15" s="8"/>
      <c r="L15" s="17"/>
      <c r="M15" s="21"/>
      <c r="N15" s="8"/>
      <c r="O15" s="18"/>
      <c r="P15" s="18"/>
      <c r="Q15" s="17"/>
      <c r="R15" s="19"/>
      <c r="S15" s="8"/>
      <c r="T15" s="18"/>
      <c r="U15" s="18"/>
      <c r="V15" s="17"/>
      <c r="W15" s="20"/>
      <c r="X15" s="20"/>
      <c r="Y15" s="13"/>
      <c r="Z15" s="6"/>
      <c r="AA15" s="4"/>
      <c r="AB15" s="5"/>
      <c r="AC15" s="13">
        <v>10</v>
      </c>
      <c r="AD15" s="6">
        <v>85</v>
      </c>
      <c r="AE15" s="4">
        <f>$B$2*AC15+AD15</f>
        <v>2445</v>
      </c>
      <c r="AF15" s="5"/>
      <c r="AG15" s="36"/>
      <c r="AH15" s="13">
        <v>10</v>
      </c>
      <c r="AI15" s="6">
        <f>87+11.6</f>
        <v>98.6</v>
      </c>
      <c r="AJ15" s="4">
        <f>$B$2*AH15+AI15</f>
        <v>2458.6</v>
      </c>
      <c r="AK15" s="5">
        <f>AJ15-AE15</f>
        <v>13.599999999999909</v>
      </c>
    </row>
    <row r="16" spans="1:37" x14ac:dyDescent="0.25">
      <c r="A16" s="9" t="s">
        <v>52</v>
      </c>
      <c r="B16" s="8"/>
      <c r="C16" s="8"/>
      <c r="D16" s="16"/>
      <c r="E16" s="16"/>
      <c r="F16" s="8"/>
      <c r="G16" s="8"/>
      <c r="H16" s="17"/>
      <c r="I16" s="21"/>
      <c r="J16" s="8"/>
      <c r="K16" s="8"/>
      <c r="L16" s="17"/>
      <c r="M16" s="8"/>
      <c r="N16" s="8"/>
      <c r="O16" s="18"/>
      <c r="P16" s="18"/>
      <c r="Q16" s="17"/>
      <c r="R16" s="8"/>
      <c r="S16" s="8"/>
      <c r="T16" s="18"/>
      <c r="U16" s="18"/>
      <c r="V16" s="17"/>
      <c r="W16" s="20"/>
      <c r="X16" s="20"/>
      <c r="Y16" s="13"/>
      <c r="Z16" s="6"/>
      <c r="AA16" s="4"/>
      <c r="AB16" s="5"/>
      <c r="AC16" s="13"/>
      <c r="AD16" s="6"/>
      <c r="AE16" s="4"/>
      <c r="AF16" s="5"/>
      <c r="AG16" s="36"/>
      <c r="AH16" s="13">
        <v>10</v>
      </c>
      <c r="AI16" s="6">
        <f>30+19+19.3</f>
        <v>68.3</v>
      </c>
      <c r="AJ16" s="4">
        <f>$B$2*AH16+AI16</f>
        <v>2428.3000000000002</v>
      </c>
      <c r="AK16" s="5" t="s">
        <v>14</v>
      </c>
    </row>
    <row r="17" spans="1:37" x14ac:dyDescent="0.25">
      <c r="A17" s="9" t="s">
        <v>53</v>
      </c>
      <c r="B17" s="8"/>
      <c r="C17" s="8"/>
      <c r="D17" s="16"/>
      <c r="E17" s="16"/>
      <c r="F17" s="8"/>
      <c r="G17" s="8"/>
      <c r="H17" s="17"/>
      <c r="I17" s="21"/>
      <c r="J17" s="8"/>
      <c r="K17" s="8"/>
      <c r="L17" s="17"/>
      <c r="M17" s="8"/>
      <c r="N17" s="8"/>
      <c r="O17" s="18"/>
      <c r="P17" s="18"/>
      <c r="Q17" s="17"/>
      <c r="R17" s="8"/>
      <c r="S17" s="8"/>
      <c r="T17" s="18"/>
      <c r="U17" s="18"/>
      <c r="V17" s="17"/>
      <c r="W17" s="20"/>
      <c r="X17" s="20"/>
      <c r="Y17" s="13"/>
      <c r="Z17" s="6"/>
      <c r="AA17" s="4"/>
      <c r="AB17" s="5"/>
      <c r="AC17" s="13"/>
      <c r="AD17" s="6"/>
      <c r="AE17" s="4"/>
      <c r="AF17" s="5"/>
      <c r="AG17" s="36"/>
      <c r="AH17" s="13">
        <v>10</v>
      </c>
      <c r="AI17" s="6">
        <f>30+19+19.3</f>
        <v>68.3</v>
      </c>
      <c r="AJ17" s="4">
        <f>$B$2*AH17+AI17</f>
        <v>2428.3000000000002</v>
      </c>
      <c r="AK17" s="5" t="s">
        <v>14</v>
      </c>
    </row>
    <row r="18" spans="1:37" x14ac:dyDescent="0.25">
      <c r="A18" s="9" t="s">
        <v>54</v>
      </c>
      <c r="B18" s="8"/>
      <c r="C18" s="8"/>
      <c r="D18" s="16"/>
      <c r="E18" s="16"/>
      <c r="F18" s="8"/>
      <c r="G18" s="8"/>
      <c r="H18" s="17"/>
      <c r="I18" s="21"/>
      <c r="J18" s="8"/>
      <c r="K18" s="8"/>
      <c r="L18" s="17"/>
      <c r="M18" s="8"/>
      <c r="N18" s="8"/>
      <c r="O18" s="18"/>
      <c r="P18" s="18"/>
      <c r="Q18" s="17"/>
      <c r="R18" s="8"/>
      <c r="S18" s="8"/>
      <c r="T18" s="18"/>
      <c r="U18" s="18"/>
      <c r="V18" s="17"/>
      <c r="W18" s="20"/>
      <c r="X18" s="20"/>
      <c r="Y18" s="13"/>
      <c r="Z18" s="6"/>
      <c r="AA18" s="4"/>
      <c r="AB18" s="5"/>
      <c r="AC18" s="13"/>
      <c r="AD18" s="6"/>
      <c r="AE18" s="4"/>
      <c r="AF18" s="5"/>
      <c r="AG18" s="36"/>
      <c r="AH18" s="13">
        <v>10</v>
      </c>
      <c r="AI18" s="6">
        <f>19+8.7</f>
        <v>27.7</v>
      </c>
      <c r="AJ18" s="4">
        <f>$B$2*AH18+AI18</f>
        <v>2387.6999999999998</v>
      </c>
      <c r="AK18" s="5" t="s">
        <v>14</v>
      </c>
    </row>
    <row r="19" spans="1:37" x14ac:dyDescent="0.25">
      <c r="A19" s="9" t="s">
        <v>43</v>
      </c>
      <c r="B19" s="8"/>
      <c r="C19" s="8"/>
      <c r="D19" s="16"/>
      <c r="E19" s="16"/>
      <c r="F19" s="8"/>
      <c r="G19" s="8"/>
      <c r="H19" s="17"/>
      <c r="I19" s="8"/>
      <c r="J19" s="8"/>
      <c r="K19" s="8"/>
      <c r="L19" s="17"/>
      <c r="M19" s="21"/>
      <c r="N19" s="8"/>
      <c r="O19" s="18"/>
      <c r="P19" s="18"/>
      <c r="Q19" s="17"/>
      <c r="R19" s="19"/>
      <c r="S19" s="8"/>
      <c r="T19" s="18"/>
      <c r="U19" s="18"/>
      <c r="V19" s="17"/>
      <c r="W19" s="20"/>
      <c r="X19" s="20"/>
      <c r="Y19" s="13"/>
      <c r="Z19" s="6"/>
      <c r="AA19" s="4"/>
      <c r="AB19" s="5"/>
      <c r="AC19" s="13">
        <v>11</v>
      </c>
      <c r="AD19" s="6">
        <v>45</v>
      </c>
      <c r="AE19" s="4">
        <f>$B$2*AC19+AD19</f>
        <v>2641</v>
      </c>
      <c r="AF19" s="5"/>
      <c r="AG19" s="36"/>
      <c r="AH19" s="13"/>
      <c r="AI19" s="6"/>
      <c r="AJ19" s="4">
        <f>$B$2*AH19+AI19</f>
        <v>0</v>
      </c>
      <c r="AK19" s="5"/>
    </row>
    <row r="20" spans="1:37" x14ac:dyDescent="0.25">
      <c r="A20" s="9" t="s">
        <v>45</v>
      </c>
      <c r="B20" s="8"/>
      <c r="C20" s="8"/>
      <c r="D20" s="8"/>
      <c r="E20" s="8"/>
      <c r="F20" s="8">
        <v>12</v>
      </c>
      <c r="G20" s="8">
        <v>18</v>
      </c>
      <c r="H20" s="17">
        <f>$B$2*F20+G20</f>
        <v>2850</v>
      </c>
      <c r="I20" s="8"/>
      <c r="J20" s="8"/>
      <c r="K20" s="8"/>
      <c r="L20" s="17">
        <f>$B$2*J20+K20</f>
        <v>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4"/>
      <c r="Z20" s="11"/>
      <c r="AA20" s="4">
        <f>$B$2*Y20+Z20</f>
        <v>0</v>
      </c>
      <c r="AB20" s="5"/>
      <c r="AC20" s="14">
        <v>11</v>
      </c>
      <c r="AD20" s="11">
        <v>0</v>
      </c>
      <c r="AE20" s="4">
        <f>$B$2*AC20+AD20</f>
        <v>2596</v>
      </c>
      <c r="AF20" s="5">
        <f>AE20-H20</f>
        <v>-254</v>
      </c>
      <c r="AG20" s="36"/>
      <c r="AH20" s="14"/>
      <c r="AI20" s="11"/>
      <c r="AJ20" s="4">
        <f>$B$2*AH20+AI20</f>
        <v>0</v>
      </c>
      <c r="AK20" s="5"/>
    </row>
    <row r="21" spans="1:37" x14ac:dyDescent="0.25">
      <c r="A21" s="9" t="s">
        <v>46</v>
      </c>
      <c r="B21" s="8"/>
      <c r="C21" s="8"/>
      <c r="D21" s="16"/>
      <c r="E21" s="16"/>
      <c r="F21" s="8"/>
      <c r="G21" s="8"/>
      <c r="H21" s="17"/>
      <c r="I21" s="8"/>
      <c r="J21" s="8"/>
      <c r="K21" s="8"/>
      <c r="L21" s="17"/>
      <c r="M21" s="21"/>
      <c r="N21" s="8"/>
      <c r="O21" s="18">
        <v>10</v>
      </c>
      <c r="P21" s="18">
        <v>203</v>
      </c>
      <c r="Q21" s="17">
        <f>$B$2*O21+P21</f>
        <v>2563</v>
      </c>
      <c r="R21" s="19"/>
      <c r="S21" s="8"/>
      <c r="T21" s="18">
        <v>10</v>
      </c>
      <c r="U21" s="18">
        <v>203</v>
      </c>
      <c r="V21" s="17">
        <f>$B$2*T21+U21</f>
        <v>2563</v>
      </c>
      <c r="W21" s="20">
        <f>V21-Q21</f>
        <v>0</v>
      </c>
      <c r="X21" s="20"/>
      <c r="Y21" s="13">
        <v>11</v>
      </c>
      <c r="Z21" s="6">
        <v>97.5</v>
      </c>
      <c r="AA21" s="4">
        <f>$B$2*Y21+Z21</f>
        <v>2693.5</v>
      </c>
      <c r="AB21" s="5">
        <f>AA21-Q21</f>
        <v>130.5</v>
      </c>
      <c r="AC21" s="13">
        <v>10</v>
      </c>
      <c r="AD21" s="6">
        <v>198</v>
      </c>
      <c r="AE21" s="4">
        <f>$B$2*AC21+AD21</f>
        <v>2558</v>
      </c>
      <c r="AF21" s="5">
        <f>AE21-AA21</f>
        <v>-135.5</v>
      </c>
      <c r="AG21" s="36"/>
      <c r="AH21" s="13"/>
      <c r="AI21" s="6"/>
      <c r="AJ21" s="4">
        <f>$B$2*AH21+AI21</f>
        <v>0</v>
      </c>
      <c r="AK21" s="5"/>
    </row>
    <row r="22" spans="1:37" x14ac:dyDescent="0.25">
      <c r="A22" s="9" t="s">
        <v>41</v>
      </c>
      <c r="B22" s="8"/>
      <c r="C22" s="8"/>
      <c r="D22" s="16"/>
      <c r="E22" s="16"/>
      <c r="F22" s="8"/>
      <c r="G22" s="8"/>
      <c r="H22" s="17"/>
      <c r="I22" s="8"/>
      <c r="J22" s="8"/>
      <c r="K22" s="8"/>
      <c r="L22" s="17"/>
      <c r="M22" s="21"/>
      <c r="N22" s="8"/>
      <c r="O22" s="18"/>
      <c r="P22" s="18"/>
      <c r="Q22" s="17"/>
      <c r="R22" s="19"/>
      <c r="S22" s="8"/>
      <c r="T22" s="18"/>
      <c r="U22" s="18"/>
      <c r="V22" s="17"/>
      <c r="W22" s="20"/>
      <c r="X22" s="20"/>
      <c r="Y22" s="13"/>
      <c r="Z22" s="6"/>
      <c r="AA22" s="4"/>
      <c r="AB22" s="5"/>
      <c r="AC22" s="13">
        <v>10</v>
      </c>
      <c r="AD22" s="6">
        <v>58</v>
      </c>
      <c r="AE22" s="4">
        <f>$B$2*AC22+AD22</f>
        <v>2418</v>
      </c>
      <c r="AF22" s="5"/>
      <c r="AG22" s="36"/>
      <c r="AH22" s="13"/>
      <c r="AI22" s="6"/>
      <c r="AJ22" s="4">
        <f>$B$2*AH22+AI22</f>
        <v>0</v>
      </c>
      <c r="AK22" s="5"/>
    </row>
    <row r="23" spans="1:37" x14ac:dyDescent="0.25">
      <c r="A23" s="9" t="s">
        <v>16</v>
      </c>
      <c r="B23" s="8"/>
      <c r="C23" s="8"/>
      <c r="D23" s="16"/>
      <c r="E23" s="16"/>
      <c r="F23" s="8">
        <v>8</v>
      </c>
      <c r="G23" s="8">
        <v>94</v>
      </c>
      <c r="H23" s="17">
        <f>$B$2*F23+G23</f>
        <v>1982</v>
      </c>
      <c r="I23" s="8"/>
      <c r="J23" s="8">
        <v>8</v>
      </c>
      <c r="K23" s="8">
        <v>136</v>
      </c>
      <c r="L23" s="17">
        <f>$B$2*J23+K23</f>
        <v>2024</v>
      </c>
      <c r="M23" s="21"/>
      <c r="N23" s="8"/>
      <c r="O23" s="18">
        <v>9</v>
      </c>
      <c r="P23" s="18">
        <v>61</v>
      </c>
      <c r="Q23" s="17">
        <f>$B$2*O23+P23</f>
        <v>2185</v>
      </c>
      <c r="R23" s="19"/>
      <c r="S23" s="8"/>
      <c r="T23" s="18">
        <v>9</v>
      </c>
      <c r="U23" s="18">
        <v>178</v>
      </c>
      <c r="V23" s="17">
        <f>$B$2*T23+U23</f>
        <v>2302</v>
      </c>
      <c r="W23" s="20">
        <f>V23-Q23</f>
        <v>117</v>
      </c>
      <c r="X23" s="20"/>
      <c r="Y23" s="13"/>
      <c r="Z23" s="6"/>
      <c r="AA23" s="4">
        <f>$B$2*Y23+Z23</f>
        <v>0</v>
      </c>
      <c r="AB23" s="5"/>
      <c r="AC23" s="13">
        <v>9</v>
      </c>
      <c r="AD23" s="6">
        <v>116</v>
      </c>
      <c r="AE23" s="4">
        <f>$B$2*AC23+AD23</f>
        <v>2240</v>
      </c>
      <c r="AF23" s="5">
        <f>AE23-V23</f>
        <v>-62</v>
      </c>
      <c r="AG23" s="36"/>
      <c r="AH23" s="13"/>
      <c r="AI23" s="6"/>
      <c r="AJ23" s="4">
        <f>$B$2*AH23+AI23</f>
        <v>0</v>
      </c>
      <c r="AK23" s="5"/>
    </row>
    <row r="24" spans="1:37" x14ac:dyDescent="0.25">
      <c r="A24" s="9" t="s">
        <v>49</v>
      </c>
      <c r="B24" s="8"/>
      <c r="C24" s="8"/>
      <c r="D24" s="16"/>
      <c r="E24" s="16"/>
      <c r="F24" s="8"/>
      <c r="G24" s="8"/>
      <c r="H24" s="17"/>
      <c r="I24" s="8"/>
      <c r="J24" s="8"/>
      <c r="K24" s="8"/>
      <c r="L24" s="17"/>
      <c r="M24" s="8"/>
      <c r="N24" s="8"/>
      <c r="O24" s="8"/>
      <c r="P24" s="8"/>
      <c r="Q24" s="17"/>
      <c r="R24" s="8"/>
      <c r="S24" s="8"/>
      <c r="T24" s="22">
        <v>11</v>
      </c>
      <c r="U24" s="22">
        <v>95</v>
      </c>
      <c r="V24" s="17">
        <f>$B$2*T24+U24</f>
        <v>2691</v>
      </c>
      <c r="W24" s="20"/>
      <c r="X24" s="20"/>
      <c r="Y24" s="13">
        <v>11</v>
      </c>
      <c r="Z24" s="6">
        <v>159.30000000000001</v>
      </c>
      <c r="AA24" s="4">
        <f>$B$2*Y24+Z24</f>
        <v>2755.3</v>
      </c>
      <c r="AB24" s="5">
        <f>AA24-V24</f>
        <v>64.300000000000182</v>
      </c>
      <c r="AC24" s="13">
        <v>9</v>
      </c>
      <c r="AD24" s="6">
        <v>93</v>
      </c>
      <c r="AE24" s="4">
        <f>$B$2*AC24+AD24</f>
        <v>2217</v>
      </c>
      <c r="AF24" s="5">
        <f>AE24-AA24</f>
        <v>-538.30000000000018</v>
      </c>
      <c r="AG24" s="36"/>
      <c r="AH24" s="13"/>
      <c r="AI24" s="6"/>
      <c r="AJ24" s="4">
        <f>$B$2*AH24+AI24</f>
        <v>0</v>
      </c>
      <c r="AK24" s="5"/>
    </row>
    <row r="25" spans="1:37" x14ac:dyDescent="0.25">
      <c r="A25" s="9" t="s">
        <v>28</v>
      </c>
      <c r="B25" s="8"/>
      <c r="C25" s="8"/>
      <c r="D25" s="16"/>
      <c r="E25" s="16"/>
      <c r="F25" s="8"/>
      <c r="G25" s="8"/>
      <c r="H25" s="17"/>
      <c r="I25" s="8"/>
      <c r="J25" s="8"/>
      <c r="K25" s="8"/>
      <c r="L25" s="17"/>
      <c r="M25" s="8"/>
      <c r="N25" s="8"/>
      <c r="O25" s="18">
        <v>12</v>
      </c>
      <c r="P25" s="18">
        <v>0</v>
      </c>
      <c r="Q25" s="17">
        <f>$B$2*O25+P25</f>
        <v>2832</v>
      </c>
      <c r="R25" s="19"/>
      <c r="S25" s="8"/>
      <c r="T25" s="18">
        <v>12</v>
      </c>
      <c r="U25" s="18">
        <v>134</v>
      </c>
      <c r="V25" s="17">
        <f>$B$2*T25+U25</f>
        <v>2966</v>
      </c>
      <c r="W25" s="20">
        <f>V25-Q25</f>
        <v>134</v>
      </c>
      <c r="X25" s="20"/>
      <c r="Y25" s="13">
        <v>12</v>
      </c>
      <c r="Z25" s="6">
        <v>176.1</v>
      </c>
      <c r="AA25" s="4">
        <f>$B$2*Y25+Z25</f>
        <v>3008.1</v>
      </c>
      <c r="AB25" s="5">
        <f>AA25-Q25</f>
        <v>176.09999999999991</v>
      </c>
      <c r="AC25" s="13"/>
      <c r="AD25" s="6"/>
      <c r="AE25" s="4">
        <f>$B$2*AC25+AD25</f>
        <v>0</v>
      </c>
      <c r="AF25" s="5"/>
      <c r="AG25" s="36"/>
      <c r="AH25" s="13"/>
      <c r="AI25" s="6"/>
      <c r="AJ25" s="4">
        <f>$B$2*AH25+AI25</f>
        <v>0</v>
      </c>
      <c r="AK25" s="5"/>
    </row>
    <row r="26" spans="1:37" x14ac:dyDescent="0.25">
      <c r="A26" s="9" t="s">
        <v>24</v>
      </c>
      <c r="B26" s="8"/>
      <c r="C26" s="8"/>
      <c r="D26" s="16"/>
      <c r="E26" s="16"/>
      <c r="F26" s="8"/>
      <c r="G26" s="8"/>
      <c r="H26" s="17"/>
      <c r="I26" s="8"/>
      <c r="J26" s="8"/>
      <c r="K26" s="8"/>
      <c r="L26" s="17"/>
      <c r="M26" s="21"/>
      <c r="N26" s="8"/>
      <c r="O26" s="22">
        <v>11</v>
      </c>
      <c r="P26" s="22">
        <v>140</v>
      </c>
      <c r="Q26" s="17">
        <f>$B$2*O26+P26</f>
        <v>2736</v>
      </c>
      <c r="R26" s="19"/>
      <c r="S26" s="8"/>
      <c r="T26" s="22"/>
      <c r="U26" s="22"/>
      <c r="V26" s="17">
        <f>$B$2*T26+U26</f>
        <v>0</v>
      </c>
      <c r="W26" s="20"/>
      <c r="X26" s="20"/>
      <c r="Y26" s="13">
        <v>11</v>
      </c>
      <c r="Z26" s="6">
        <v>209.8</v>
      </c>
      <c r="AA26" s="4">
        <f>$B$2*Y26+Z26</f>
        <v>2805.8</v>
      </c>
      <c r="AB26" s="5">
        <f>AA26-Q26</f>
        <v>69.800000000000182</v>
      </c>
      <c r="AC26" s="13"/>
      <c r="AD26" s="6"/>
      <c r="AE26" s="4">
        <f>$B$2*AC26+AD26</f>
        <v>0</v>
      </c>
      <c r="AF26" s="5"/>
      <c r="AG26" s="36"/>
      <c r="AH26" s="13"/>
      <c r="AI26" s="6"/>
      <c r="AJ26" s="4">
        <f>$B$2*AH26+AI26</f>
        <v>0</v>
      </c>
      <c r="AK26" s="5"/>
    </row>
    <row r="27" spans="1:37" x14ac:dyDescent="0.25">
      <c r="A27" s="9" t="s">
        <v>36</v>
      </c>
      <c r="B27" s="8"/>
      <c r="C27" s="8"/>
      <c r="D27" s="16"/>
      <c r="E27" s="16"/>
      <c r="F27" s="8"/>
      <c r="G27" s="8"/>
      <c r="H27" s="17"/>
      <c r="I27" s="8"/>
      <c r="J27" s="8"/>
      <c r="K27" s="8"/>
      <c r="L27" s="17"/>
      <c r="M27" s="8"/>
      <c r="N27" s="8"/>
      <c r="O27" s="8"/>
      <c r="P27" s="8"/>
      <c r="Q27" s="17"/>
      <c r="R27" s="8"/>
      <c r="S27" s="8"/>
      <c r="T27" s="8"/>
      <c r="U27" s="8"/>
      <c r="V27" s="8"/>
      <c r="W27" s="20"/>
      <c r="X27" s="20"/>
      <c r="Y27" s="13">
        <v>11</v>
      </c>
      <c r="Z27" s="6">
        <v>78</v>
      </c>
      <c r="AA27" s="4">
        <f>$B$2*Y27+Z27</f>
        <v>2674</v>
      </c>
      <c r="AB27" s="5"/>
      <c r="AC27" s="13"/>
      <c r="AD27" s="6"/>
      <c r="AE27" s="4">
        <f>$B$2*AC27+AD27</f>
        <v>0</v>
      </c>
      <c r="AF27" s="5"/>
      <c r="AG27" s="36"/>
      <c r="AH27" s="13"/>
      <c r="AI27" s="6"/>
      <c r="AJ27" s="4">
        <f>$B$2*AH27+AI27</f>
        <v>0</v>
      </c>
      <c r="AK27" s="5">
        <f>AJ27-AE27</f>
        <v>0</v>
      </c>
    </row>
    <row r="28" spans="1:37" x14ac:dyDescent="0.25">
      <c r="A28" s="9" t="s">
        <v>35</v>
      </c>
      <c r="B28" s="8"/>
      <c r="C28" s="8"/>
      <c r="D28" s="16"/>
      <c r="E28" s="16"/>
      <c r="F28" s="8"/>
      <c r="G28" s="8"/>
      <c r="H28" s="17"/>
      <c r="I28" s="8"/>
      <c r="J28" s="8"/>
      <c r="K28" s="8"/>
      <c r="L28" s="17"/>
      <c r="M28" s="8"/>
      <c r="N28" s="8"/>
      <c r="O28" s="8"/>
      <c r="P28" s="8"/>
      <c r="Q28" s="17"/>
      <c r="R28" s="8"/>
      <c r="S28" s="8"/>
      <c r="T28" s="18"/>
      <c r="U28" s="18"/>
      <c r="V28" s="17">
        <f>$B$2*T28+U28</f>
        <v>0</v>
      </c>
      <c r="W28" s="20"/>
      <c r="X28" s="20"/>
      <c r="Y28" s="13">
        <v>9</v>
      </c>
      <c r="Z28" s="6">
        <v>195.8</v>
      </c>
      <c r="AA28" s="4">
        <f>$B$2*Y28+Z28</f>
        <v>2319.8000000000002</v>
      </c>
      <c r="AB28" s="5"/>
      <c r="AC28" s="13"/>
      <c r="AD28" s="6"/>
      <c r="AE28" s="4">
        <f>$B$2*AC28+AD28</f>
        <v>0</v>
      </c>
      <c r="AF28" s="5"/>
      <c r="AG28" s="36"/>
      <c r="AH28" s="13"/>
      <c r="AI28" s="6"/>
      <c r="AJ28" s="4">
        <f>$B$2*AH28+AI28</f>
        <v>0</v>
      </c>
      <c r="AK28" s="5">
        <f>AJ28-AE28</f>
        <v>0</v>
      </c>
    </row>
    <row r="29" spans="1:37" x14ac:dyDescent="0.25">
      <c r="A29" s="9" t="s">
        <v>8</v>
      </c>
      <c r="B29" s="8">
        <v>10</v>
      </c>
      <c r="C29" s="8">
        <v>36.700000000000003</v>
      </c>
      <c r="D29" s="16">
        <f>$B$2*B29+C29</f>
        <v>2396.6999999999998</v>
      </c>
      <c r="E29" s="16"/>
      <c r="F29" s="8">
        <v>9</v>
      </c>
      <c r="G29" s="8">
        <v>-48</v>
      </c>
      <c r="H29" s="17">
        <f>$B$2*F29+G29</f>
        <v>2076</v>
      </c>
      <c r="I29" s="23"/>
      <c r="J29" s="8"/>
      <c r="K29" s="8"/>
      <c r="L29" s="17">
        <f>$B$2*J29+K29</f>
        <v>0</v>
      </c>
      <c r="M29" s="8"/>
      <c r="N29" s="8"/>
      <c r="O29" s="22">
        <v>9</v>
      </c>
      <c r="P29" s="22">
        <v>179</v>
      </c>
      <c r="Q29" s="17">
        <f>$B$2*O29+P29</f>
        <v>2303</v>
      </c>
      <c r="R29" s="19"/>
      <c r="S29" s="8"/>
      <c r="T29" s="22">
        <v>10</v>
      </c>
      <c r="U29" s="22">
        <v>70</v>
      </c>
      <c r="V29" s="17">
        <f>$B$2*T29+U29</f>
        <v>2430</v>
      </c>
      <c r="W29" s="20">
        <f>V29-Q29</f>
        <v>127</v>
      </c>
      <c r="X29" s="20"/>
      <c r="Y29" s="13">
        <v>9</v>
      </c>
      <c r="Z29" s="6">
        <v>164.4</v>
      </c>
      <c r="AA29" s="4">
        <f>$B$2*Y29+Z29</f>
        <v>2288.4</v>
      </c>
      <c r="AB29" s="5">
        <f>AA29-Q29</f>
        <v>-14.599999999999909</v>
      </c>
      <c r="AC29" s="13"/>
      <c r="AD29" s="6"/>
      <c r="AE29" s="4">
        <f>$B$2*AC29+AD29</f>
        <v>0</v>
      </c>
      <c r="AF29" s="5"/>
      <c r="AG29" s="36"/>
      <c r="AH29" s="13"/>
      <c r="AI29" s="6"/>
      <c r="AJ29" s="4">
        <f>$B$2*AH29+AI29</f>
        <v>0</v>
      </c>
      <c r="AK29" s="5">
        <f>AJ29-AE29</f>
        <v>0</v>
      </c>
    </row>
    <row r="30" spans="1:37" x14ac:dyDescent="0.25">
      <c r="A30" s="9" t="s">
        <v>0</v>
      </c>
      <c r="B30" s="8">
        <v>12</v>
      </c>
      <c r="C30" s="8">
        <v>106.5</v>
      </c>
      <c r="D30" s="16">
        <f>$B$2*B30+C30</f>
        <v>2938.5</v>
      </c>
      <c r="E30" s="16"/>
      <c r="F30" s="8">
        <v>12</v>
      </c>
      <c r="G30" s="8">
        <v>95</v>
      </c>
      <c r="H30" s="17">
        <f>$B$2*F30+G30</f>
        <v>2927</v>
      </c>
      <c r="I30" s="25"/>
      <c r="J30" s="8">
        <v>12</v>
      </c>
      <c r="K30" s="8">
        <v>32</v>
      </c>
      <c r="L30" s="17">
        <f>$B$2*J30+K30</f>
        <v>2864</v>
      </c>
      <c r="M30" s="25"/>
      <c r="N30" s="8"/>
      <c r="O30" s="22">
        <v>12</v>
      </c>
      <c r="P30" s="22">
        <v>128.5</v>
      </c>
      <c r="Q30" s="17">
        <f>$B$2*O30+P30</f>
        <v>2960.5</v>
      </c>
      <c r="R30" s="19"/>
      <c r="S30" s="8"/>
      <c r="T30" s="22">
        <v>12</v>
      </c>
      <c r="U30" s="22">
        <v>175</v>
      </c>
      <c r="V30" s="17">
        <f>$B$2*T30+U30</f>
        <v>3007</v>
      </c>
      <c r="W30" s="20">
        <f>V30-Q30</f>
        <v>46.5</v>
      </c>
      <c r="X30" s="20"/>
      <c r="Y30" s="13"/>
      <c r="Z30" s="6"/>
      <c r="AA30" s="4">
        <f>$B$2*Y30+Z30</f>
        <v>0</v>
      </c>
      <c r="AB30" s="5"/>
      <c r="AC30" s="13"/>
      <c r="AD30" s="6"/>
      <c r="AE30" s="4">
        <f>$B$2*AC30+AD30</f>
        <v>0</v>
      </c>
      <c r="AF30" s="5"/>
      <c r="AG30" s="36"/>
      <c r="AH30" s="13"/>
      <c r="AI30" s="6"/>
      <c r="AJ30" s="4">
        <f>$B$2*AH30+AI30</f>
        <v>0</v>
      </c>
      <c r="AK30" s="5">
        <f>AJ30-AE30</f>
        <v>0</v>
      </c>
    </row>
    <row r="31" spans="1:37" x14ac:dyDescent="0.25">
      <c r="A31" s="9" t="s">
        <v>4</v>
      </c>
      <c r="B31" s="8">
        <v>11</v>
      </c>
      <c r="C31" s="8">
        <v>109.5</v>
      </c>
      <c r="D31" s="16">
        <f>$B$2*B31+C31</f>
        <v>2705.5</v>
      </c>
      <c r="E31" s="16"/>
      <c r="F31" s="8">
        <v>10</v>
      </c>
      <c r="G31" s="8">
        <v>-21</v>
      </c>
      <c r="H31" s="17">
        <f>$B$2*F31+G31</f>
        <v>2339</v>
      </c>
      <c r="I31" s="23"/>
      <c r="J31" s="8">
        <v>12</v>
      </c>
      <c r="K31" s="8">
        <v>14</v>
      </c>
      <c r="L31" s="17">
        <f>$B$2*J31+K31</f>
        <v>2846</v>
      </c>
      <c r="M31" s="21"/>
      <c r="N31" s="8"/>
      <c r="O31" s="22">
        <v>12</v>
      </c>
      <c r="P31" s="22">
        <v>86</v>
      </c>
      <c r="Q31" s="17">
        <f>$B$2*O31+P31</f>
        <v>2918</v>
      </c>
      <c r="R31" s="19"/>
      <c r="S31" s="8"/>
      <c r="T31" s="22">
        <v>12</v>
      </c>
      <c r="U31" s="22">
        <v>128</v>
      </c>
      <c r="V31" s="17">
        <f>$B$2*T31+U31</f>
        <v>2960</v>
      </c>
      <c r="W31" s="20">
        <f>V31-Q31</f>
        <v>42</v>
      </c>
      <c r="X31" s="20"/>
      <c r="Y31" s="13"/>
      <c r="Z31" s="6"/>
      <c r="AA31" s="4">
        <f>$B$2*Y31+Z31</f>
        <v>0</v>
      </c>
      <c r="AB31" s="5"/>
      <c r="AC31" s="13"/>
      <c r="AD31" s="6"/>
      <c r="AE31" s="4">
        <f>$B$2*AC31+AD31</f>
        <v>0</v>
      </c>
      <c r="AF31" s="5"/>
      <c r="AG31" s="36"/>
      <c r="AH31" s="13"/>
      <c r="AI31" s="6"/>
      <c r="AJ31" s="4">
        <f>$B$2*AH31+AI31</f>
        <v>0</v>
      </c>
      <c r="AK31" s="5">
        <f>AJ31-AE31</f>
        <v>0</v>
      </c>
    </row>
    <row r="32" spans="1:37" x14ac:dyDescent="0.25">
      <c r="A32" s="9" t="s">
        <v>26</v>
      </c>
      <c r="B32" s="8"/>
      <c r="C32" s="8"/>
      <c r="D32" s="16"/>
      <c r="E32" s="16"/>
      <c r="F32" s="8"/>
      <c r="G32" s="8"/>
      <c r="H32" s="17"/>
      <c r="I32" s="8"/>
      <c r="J32" s="8">
        <v>10</v>
      </c>
      <c r="K32" s="8">
        <v>67</v>
      </c>
      <c r="L32" s="17">
        <f>$B$2*J32+K32</f>
        <v>2427</v>
      </c>
      <c r="M32" s="8"/>
      <c r="N32" s="8"/>
      <c r="O32" s="18">
        <v>11</v>
      </c>
      <c r="P32" s="18">
        <v>44</v>
      </c>
      <c r="Q32" s="17">
        <f>$B$2*O32+P32</f>
        <v>2640</v>
      </c>
      <c r="R32" s="19"/>
      <c r="S32" s="8"/>
      <c r="T32" s="18"/>
      <c r="U32" s="18"/>
      <c r="V32" s="17">
        <f>$B$2*T32+U32</f>
        <v>0</v>
      </c>
      <c r="W32" s="20"/>
      <c r="X32" s="20"/>
      <c r="Y32" s="13"/>
      <c r="Z32" s="6"/>
      <c r="AA32" s="4">
        <f>$B$2*Y32+Z32</f>
        <v>0</v>
      </c>
      <c r="AB32" s="5"/>
      <c r="AC32" s="13"/>
      <c r="AD32" s="6"/>
      <c r="AE32" s="4">
        <f>$B$2*AC32+AD32</f>
        <v>0</v>
      </c>
      <c r="AF32" s="5"/>
      <c r="AG32" s="36"/>
      <c r="AH32" s="13"/>
      <c r="AI32" s="6"/>
      <c r="AJ32" s="4">
        <f>$B$2*AH32+AI32</f>
        <v>0</v>
      </c>
      <c r="AK32" s="5">
        <f>AJ32-AE32</f>
        <v>0</v>
      </c>
    </row>
    <row r="33" spans="1:37" x14ac:dyDescent="0.25">
      <c r="A33" s="9" t="s">
        <v>27</v>
      </c>
      <c r="B33" s="8"/>
      <c r="C33" s="8"/>
      <c r="D33" s="16"/>
      <c r="E33" s="16"/>
      <c r="F33" s="8"/>
      <c r="G33" s="8"/>
      <c r="H33" s="17"/>
      <c r="I33" s="8"/>
      <c r="J33" s="8"/>
      <c r="K33" s="8"/>
      <c r="L33" s="17"/>
      <c r="M33" s="8"/>
      <c r="N33" s="8"/>
      <c r="O33" s="22">
        <v>11</v>
      </c>
      <c r="P33" s="22">
        <v>41</v>
      </c>
      <c r="Q33" s="17">
        <f>$B$2*O33+P33</f>
        <v>2637</v>
      </c>
      <c r="R33" s="19"/>
      <c r="S33" s="8"/>
      <c r="T33" s="22"/>
      <c r="U33" s="22"/>
      <c r="V33" s="17">
        <f>$B$2*T33+U33</f>
        <v>0</v>
      </c>
      <c r="W33" s="20"/>
      <c r="X33" s="20"/>
      <c r="Y33" s="13"/>
      <c r="Z33" s="6"/>
      <c r="AA33" s="4">
        <f>$B$2*Y33+Z33</f>
        <v>0</v>
      </c>
      <c r="AB33" s="5"/>
      <c r="AC33" s="13"/>
      <c r="AD33" s="6"/>
      <c r="AE33" s="4">
        <f>$B$2*AC33+AD33</f>
        <v>0</v>
      </c>
      <c r="AF33" s="5"/>
      <c r="AG33" s="36"/>
      <c r="AH33" s="13"/>
      <c r="AI33" s="6"/>
      <c r="AJ33" s="4">
        <f>$B$2*AH33+AI33</f>
        <v>0</v>
      </c>
      <c r="AK33" s="5">
        <f>AJ33-AE33</f>
        <v>0</v>
      </c>
    </row>
    <row r="34" spans="1:37" x14ac:dyDescent="0.25">
      <c r="A34" s="9" t="s">
        <v>29</v>
      </c>
      <c r="B34" s="8"/>
      <c r="C34" s="8"/>
      <c r="D34" s="16"/>
      <c r="E34" s="16"/>
      <c r="F34" s="8"/>
      <c r="G34" s="8"/>
      <c r="H34" s="17"/>
      <c r="I34" s="8"/>
      <c r="J34" s="8"/>
      <c r="K34" s="8"/>
      <c r="L34" s="17"/>
      <c r="M34" s="8"/>
      <c r="N34" s="8"/>
      <c r="O34" s="22">
        <v>6</v>
      </c>
      <c r="P34" s="22">
        <v>217</v>
      </c>
      <c r="Q34" s="17">
        <f>$B$2*O34+P34</f>
        <v>1633</v>
      </c>
      <c r="R34" s="8"/>
      <c r="S34" s="8"/>
      <c r="T34" s="22"/>
      <c r="U34" s="22"/>
      <c r="V34" s="17">
        <f>$B$2*T34+U34</f>
        <v>0</v>
      </c>
      <c r="W34" s="20"/>
      <c r="X34" s="20"/>
      <c r="Y34" s="13"/>
      <c r="Z34" s="6"/>
      <c r="AA34" s="4">
        <f>$B$2*Y34+Z34</f>
        <v>0</v>
      </c>
      <c r="AB34" s="5"/>
      <c r="AC34" s="13"/>
      <c r="AD34" s="6"/>
      <c r="AE34" s="4">
        <f>$B$2*AC34+AD34</f>
        <v>0</v>
      </c>
      <c r="AF34" s="5"/>
      <c r="AG34" s="36"/>
      <c r="AH34" s="13"/>
      <c r="AI34" s="6"/>
      <c r="AJ34" s="4">
        <f>$B$2*AH34+AI34</f>
        <v>0</v>
      </c>
      <c r="AK34" s="5">
        <f>AJ34-AE34</f>
        <v>0</v>
      </c>
    </row>
    <row r="35" spans="1:37" x14ac:dyDescent="0.25">
      <c r="A35" s="9" t="s">
        <v>30</v>
      </c>
      <c r="B35" s="8"/>
      <c r="C35" s="8"/>
      <c r="D35" s="16"/>
      <c r="E35" s="16"/>
      <c r="F35" s="8"/>
      <c r="G35" s="8"/>
      <c r="H35" s="17"/>
      <c r="I35" s="8"/>
      <c r="J35" s="8"/>
      <c r="K35" s="8"/>
      <c r="L35" s="17"/>
      <c r="M35" s="8"/>
      <c r="N35" s="8"/>
      <c r="O35" s="18">
        <v>9</v>
      </c>
      <c r="P35" s="18">
        <v>189</v>
      </c>
      <c r="Q35" s="17">
        <f>$B$2*O35+P35</f>
        <v>2313</v>
      </c>
      <c r="R35" s="19"/>
      <c r="S35" s="8"/>
      <c r="T35" s="18"/>
      <c r="U35" s="18"/>
      <c r="V35" s="17">
        <f>$B$2*T35+U35</f>
        <v>0</v>
      </c>
      <c r="W35" s="20"/>
      <c r="X35" s="20"/>
      <c r="Y35" s="13"/>
      <c r="Z35" s="6"/>
      <c r="AA35" s="4">
        <f>$B$2*Y35+Z35</f>
        <v>0</v>
      </c>
      <c r="AB35" s="5"/>
      <c r="AC35" s="13"/>
      <c r="AD35" s="6"/>
      <c r="AE35" s="4">
        <f>$B$2*AC35+AD35</f>
        <v>0</v>
      </c>
      <c r="AF35" s="5"/>
      <c r="AG35" s="36"/>
      <c r="AH35" s="13"/>
      <c r="AI35" s="6"/>
      <c r="AJ35" s="4">
        <f>$B$2*AH35+AI35</f>
        <v>0</v>
      </c>
      <c r="AK35" s="5">
        <f>AJ35-AE35</f>
        <v>0</v>
      </c>
    </row>
    <row r="36" spans="1:37" x14ac:dyDescent="0.25">
      <c r="A36" s="9" t="s">
        <v>15</v>
      </c>
      <c r="B36" s="8">
        <v>12</v>
      </c>
      <c r="C36" s="8">
        <v>49.5</v>
      </c>
      <c r="D36" s="16">
        <f>$B$2*B36+C36</f>
        <v>2881.5</v>
      </c>
      <c r="E36" s="16"/>
      <c r="F36" s="8">
        <v>12</v>
      </c>
      <c r="G36" s="8">
        <v>72.5</v>
      </c>
      <c r="H36" s="17">
        <f>$B$2*F36+G36</f>
        <v>2904.5</v>
      </c>
      <c r="I36" s="21"/>
      <c r="J36" s="8">
        <v>12</v>
      </c>
      <c r="K36" s="8">
        <v>97</v>
      </c>
      <c r="L36" s="17">
        <f>$B$2*J36+K36</f>
        <v>2929</v>
      </c>
      <c r="M36" s="21"/>
      <c r="N36" s="8"/>
      <c r="O36" s="22">
        <v>12</v>
      </c>
      <c r="P36" s="22">
        <v>102</v>
      </c>
      <c r="Q36" s="17">
        <f>$B$2*O36+P36</f>
        <v>2934</v>
      </c>
      <c r="R36" s="19"/>
      <c r="S36" s="8"/>
      <c r="T36" s="22">
        <v>12</v>
      </c>
      <c r="U36" s="22">
        <v>110</v>
      </c>
      <c r="V36" s="17">
        <f>$B$2*T36+U36</f>
        <v>2942</v>
      </c>
      <c r="W36" s="20">
        <f>V36-Q36</f>
        <v>8</v>
      </c>
      <c r="X36" s="20"/>
      <c r="Y36" s="13"/>
      <c r="Z36" s="6"/>
      <c r="AA36" s="4">
        <f>$B$2*Y36+Z36</f>
        <v>0</v>
      </c>
      <c r="AB36" s="5"/>
      <c r="AC36" s="13"/>
      <c r="AD36" s="6"/>
      <c r="AE36" s="4">
        <f>$B$2*AC36+AD36</f>
        <v>0</v>
      </c>
      <c r="AF36" s="5"/>
      <c r="AG36" s="36"/>
      <c r="AH36" s="13"/>
      <c r="AI36" s="6"/>
      <c r="AJ36" s="4">
        <f>$B$2*AH36+AI36</f>
        <v>0</v>
      </c>
      <c r="AK36" s="5">
        <f>AJ36-AE36</f>
        <v>0</v>
      </c>
    </row>
    <row r="37" spans="1:37" x14ac:dyDescent="0.25">
      <c r="A37" s="9" t="s">
        <v>5</v>
      </c>
      <c r="B37" s="8">
        <v>11</v>
      </c>
      <c r="C37" s="8">
        <v>3.3</v>
      </c>
      <c r="D37" s="16">
        <f>$B$2*B37+C37</f>
        <v>2599.3000000000002</v>
      </c>
      <c r="E37" s="16"/>
      <c r="F37" s="8">
        <v>11</v>
      </c>
      <c r="G37" s="8">
        <v>103</v>
      </c>
      <c r="H37" s="17">
        <f>$B$2*F37+G37</f>
        <v>2699</v>
      </c>
      <c r="I37" s="21"/>
      <c r="J37" s="8"/>
      <c r="K37" s="8"/>
      <c r="L37" s="17">
        <f>$B$2*J37+K37</f>
        <v>0</v>
      </c>
      <c r="M37" s="8"/>
      <c r="N37" s="8"/>
      <c r="O37" s="18" t="s">
        <v>14</v>
      </c>
      <c r="P37" s="18"/>
      <c r="Q37" s="17"/>
      <c r="R37" s="8"/>
      <c r="S37" s="8"/>
      <c r="T37" s="18" t="s">
        <v>14</v>
      </c>
      <c r="U37" s="18"/>
      <c r="V37" s="17"/>
      <c r="W37" s="20"/>
      <c r="X37" s="20"/>
      <c r="Y37" s="13"/>
      <c r="Z37" s="6"/>
      <c r="AA37" s="4"/>
      <c r="AB37" s="5"/>
      <c r="AC37" s="13"/>
      <c r="AD37" s="6"/>
      <c r="AE37" s="4"/>
      <c r="AF37" s="5"/>
      <c r="AG37" s="36"/>
      <c r="AH37" s="13"/>
      <c r="AI37" s="6"/>
      <c r="AJ37" s="4"/>
      <c r="AK37" s="5">
        <f>AJ37-AE37</f>
        <v>0</v>
      </c>
    </row>
    <row r="38" spans="1:37" x14ac:dyDescent="0.25">
      <c r="A38" s="9" t="s">
        <v>6</v>
      </c>
      <c r="B38" s="8" t="s">
        <v>14</v>
      </c>
      <c r="C38" s="8"/>
      <c r="D38" s="16"/>
      <c r="E38" s="16"/>
      <c r="F38" s="8"/>
      <c r="G38" s="8"/>
      <c r="H38" s="17">
        <f>$B$2*F38+G38</f>
        <v>0</v>
      </c>
      <c r="I38" s="8"/>
      <c r="J38" s="8">
        <v>10</v>
      </c>
      <c r="K38" s="8">
        <v>8</v>
      </c>
      <c r="L38" s="17">
        <f>$B$2*J38+K38</f>
        <v>2368</v>
      </c>
      <c r="M38" s="8"/>
      <c r="N38" s="8"/>
      <c r="O38" s="22" t="s">
        <v>14</v>
      </c>
      <c r="P38" s="22"/>
      <c r="Q38" s="17"/>
      <c r="R38" s="8"/>
      <c r="S38" s="8"/>
      <c r="T38" s="22" t="s">
        <v>14</v>
      </c>
      <c r="U38" s="22"/>
      <c r="V38" s="17"/>
      <c r="W38" s="20"/>
      <c r="X38" s="20"/>
      <c r="Y38" s="13"/>
      <c r="Z38" s="6"/>
      <c r="AA38" s="4"/>
      <c r="AB38" s="5"/>
      <c r="AC38" s="13"/>
      <c r="AD38" s="6"/>
      <c r="AE38" s="4"/>
      <c r="AF38" s="5"/>
      <c r="AG38" s="36"/>
      <c r="AH38" s="13"/>
      <c r="AI38" s="6"/>
      <c r="AJ38" s="4"/>
      <c r="AK38" s="5">
        <f>AJ38-AE38</f>
        <v>0</v>
      </c>
    </row>
    <row r="39" spans="1:37" x14ac:dyDescent="0.25">
      <c r="A39" s="9" t="s">
        <v>7</v>
      </c>
      <c r="B39" s="8">
        <v>9</v>
      </c>
      <c r="C39" s="8">
        <v>127.4</v>
      </c>
      <c r="D39" s="16">
        <f>$B$2*B39+C39</f>
        <v>2251.4</v>
      </c>
      <c r="E39" s="16"/>
      <c r="F39" s="8">
        <v>10</v>
      </c>
      <c r="G39" s="8">
        <v>6</v>
      </c>
      <c r="H39" s="17">
        <f>$B$2*F39+G39</f>
        <v>2366</v>
      </c>
      <c r="I39" s="21"/>
      <c r="J39" s="8">
        <v>10</v>
      </c>
      <c r="K39" s="8">
        <v>174</v>
      </c>
      <c r="L39" s="17">
        <f>$B$2*J39+K39</f>
        <v>2534</v>
      </c>
      <c r="M39" s="8"/>
      <c r="N39" s="8"/>
      <c r="O39" s="18" t="s">
        <v>14</v>
      </c>
      <c r="P39" s="18"/>
      <c r="Q39" s="17"/>
      <c r="R39" s="8"/>
      <c r="S39" s="8"/>
      <c r="T39" s="18" t="s">
        <v>14</v>
      </c>
      <c r="U39" s="18"/>
      <c r="V39" s="17"/>
      <c r="W39" s="20"/>
      <c r="X39" s="20"/>
      <c r="Y39" s="13"/>
      <c r="Z39" s="6"/>
      <c r="AA39" s="4"/>
      <c r="AB39" s="5"/>
      <c r="AC39" s="13"/>
      <c r="AD39" s="6"/>
      <c r="AE39" s="4"/>
      <c r="AF39" s="5"/>
      <c r="AG39" s="36"/>
      <c r="AH39" s="13"/>
      <c r="AI39" s="6"/>
      <c r="AJ39" s="4"/>
      <c r="AK39" s="5">
        <f>AJ39-AE39</f>
        <v>0</v>
      </c>
    </row>
    <row r="40" spans="1:37" x14ac:dyDescent="0.25">
      <c r="A40" s="10"/>
      <c r="B40" s="8"/>
      <c r="C40" s="8"/>
      <c r="D40" s="16"/>
      <c r="E40" s="16"/>
      <c r="F40" s="8"/>
      <c r="G40" s="8"/>
      <c r="H40" s="17"/>
      <c r="I40" s="8"/>
      <c r="J40" s="8"/>
      <c r="K40" s="8"/>
      <c r="L40" s="17"/>
      <c r="M40" s="8"/>
      <c r="N40" s="8"/>
      <c r="O40" s="8"/>
      <c r="P40" s="8"/>
      <c r="Q40" s="17"/>
      <c r="R40" s="8"/>
      <c r="S40" s="8"/>
      <c r="T40" s="26"/>
      <c r="U40" s="26"/>
      <c r="V40" s="27"/>
      <c r="W40" s="20"/>
      <c r="X40" s="20"/>
      <c r="Y40" s="13"/>
      <c r="Z40" s="6"/>
      <c r="AA40" s="7"/>
      <c r="AB40" s="5"/>
      <c r="AC40" s="13"/>
      <c r="AD40" s="6"/>
      <c r="AE40" s="7"/>
      <c r="AF40" s="5"/>
      <c r="AG40" s="36"/>
      <c r="AH40" s="13"/>
      <c r="AI40" s="6"/>
      <c r="AJ40" s="7"/>
      <c r="AK40" s="5">
        <f>AJ40-AE40</f>
        <v>0</v>
      </c>
    </row>
    <row r="41" spans="1:37" x14ac:dyDescent="0.25">
      <c r="A41" s="9" t="s">
        <v>20</v>
      </c>
      <c r="B41" s="8"/>
      <c r="C41" s="8"/>
      <c r="D41" s="8"/>
      <c r="E41" s="8"/>
      <c r="F41" s="8"/>
      <c r="G41" s="8"/>
      <c r="H41" s="8"/>
      <c r="I41" s="8"/>
      <c r="J41" s="8">
        <v>13</v>
      </c>
      <c r="K41" s="8">
        <v>33</v>
      </c>
      <c r="L41" s="17">
        <f>$B$2*J41+K41</f>
        <v>3101</v>
      </c>
      <c r="M41" s="28" t="s">
        <v>21</v>
      </c>
      <c r="N41" s="28"/>
      <c r="O41" s="8"/>
      <c r="P41" s="8"/>
      <c r="Q41" s="17">
        <f>$B$2*O43+P43</f>
        <v>0</v>
      </c>
      <c r="R41" s="8"/>
      <c r="S41" s="8"/>
      <c r="T41" s="8"/>
      <c r="U41" s="8"/>
      <c r="V41" s="8"/>
      <c r="W41" s="8"/>
      <c r="X41" s="8"/>
      <c r="Y41" s="12">
        <v>12</v>
      </c>
      <c r="Z41" s="3">
        <v>158.19999999999999</v>
      </c>
      <c r="AA41" s="4">
        <f>$B$2*Y41+Z41</f>
        <v>2990.2</v>
      </c>
      <c r="AB41" s="5"/>
      <c r="AC41" s="12"/>
      <c r="AD41" s="3"/>
      <c r="AE41" s="4"/>
      <c r="AF41" s="5"/>
      <c r="AG41" s="36"/>
      <c r="AH41" s="12"/>
      <c r="AI41" s="3"/>
      <c r="AJ41" s="4"/>
      <c r="AK41" s="5">
        <f>AJ41-AE41</f>
        <v>0</v>
      </c>
    </row>
    <row r="42" spans="1:37" x14ac:dyDescent="0.25">
      <c r="A42" s="9" t="s">
        <v>22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8">
        <v>13</v>
      </c>
      <c r="P42" s="18">
        <v>186</v>
      </c>
      <c r="Q42" s="17">
        <f>$B$2*O42+P42</f>
        <v>3254</v>
      </c>
      <c r="R42" s="28" t="s">
        <v>31</v>
      </c>
      <c r="S42" s="28"/>
      <c r="T42" s="8"/>
      <c r="U42" s="8"/>
      <c r="V42" s="8"/>
      <c r="W42" s="8"/>
      <c r="X42" s="8"/>
      <c r="Y42" s="12"/>
      <c r="Z42" s="3"/>
      <c r="AA42" s="4">
        <f>$B$2*Y42+Z42</f>
        <v>0</v>
      </c>
      <c r="AB42" s="5"/>
      <c r="AC42" s="12"/>
      <c r="AD42" s="3"/>
      <c r="AE42" s="4"/>
      <c r="AF42" s="5"/>
      <c r="AG42" s="36"/>
      <c r="AH42" s="12"/>
      <c r="AI42" s="3"/>
      <c r="AJ42" s="4"/>
      <c r="AK42" s="5">
        <f>AJ42-AE42</f>
        <v>0</v>
      </c>
    </row>
    <row r="43" spans="1:37" x14ac:dyDescent="0.25">
      <c r="A43" s="9" t="s">
        <v>34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2">
        <v>10</v>
      </c>
      <c r="Z43" s="3">
        <v>51.8</v>
      </c>
      <c r="AA43" s="4">
        <f>$B$2*Y43+Z43</f>
        <v>2411.8000000000002</v>
      </c>
      <c r="AB43" s="5"/>
      <c r="AC43" s="12"/>
      <c r="AD43" s="3"/>
      <c r="AE43" s="4"/>
      <c r="AF43" s="5"/>
      <c r="AG43" s="36"/>
      <c r="AH43" s="12"/>
      <c r="AI43" s="3"/>
      <c r="AJ43" s="4"/>
      <c r="AK43" s="5">
        <f>AJ43-AE43</f>
        <v>0</v>
      </c>
    </row>
  </sheetData>
  <autoFilter ref="A4:AK43">
    <sortState ref="A5:AK43">
      <sortCondition descending="1" ref="AJ5:AJ43"/>
    </sortState>
  </autoFilter>
  <mergeCells count="8">
    <mergeCell ref="AH1:AK1"/>
    <mergeCell ref="AC1:AF1"/>
    <mergeCell ref="U1:W1"/>
    <mergeCell ref="Y1:AB1"/>
    <mergeCell ref="B1:D1"/>
    <mergeCell ref="F1:H1"/>
    <mergeCell ref="J1:L1"/>
    <mergeCell ref="P1:R1"/>
  </mergeCells>
  <phoneticPr fontId="3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minut 4-2012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Petra Rožková</cp:lastModifiedBy>
  <cp:lastPrinted>2015-09-14T12:13:44Z</cp:lastPrinted>
  <dcterms:created xsi:type="dcterms:W3CDTF">2012-03-07T19:18:54Z</dcterms:created>
  <dcterms:modified xsi:type="dcterms:W3CDTF">2016-05-16T17:19:04Z</dcterms:modified>
</cp:coreProperties>
</file>